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HORKOVODY_Posílení výkonu HVS Planá n.L\Zadávací dokumentace\02_C-E_Konverze Tá-PosíleníVýkonuHVS_ZD_P02a-e_PoložkovéRozpočty\"/>
    </mc:Choice>
  </mc:AlternateContent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Pol'!$A$1:$X$101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55" i="12" l="1"/>
  <c r="Q55" i="12"/>
  <c r="O55" i="12"/>
  <c r="K55" i="12"/>
  <c r="I55" i="12"/>
  <c r="G55" i="12"/>
  <c r="M55" i="12" s="1"/>
  <c r="V53" i="12"/>
  <c r="Q53" i="12"/>
  <c r="O53" i="12"/>
  <c r="K53" i="12"/>
  <c r="I53" i="12"/>
  <c r="G53" i="12"/>
  <c r="M53" i="12" s="1"/>
  <c r="AE91" i="12"/>
  <c r="V71" i="12" l="1"/>
  <c r="Q71" i="12"/>
  <c r="O71" i="12"/>
  <c r="K71" i="12"/>
  <c r="I71" i="12"/>
  <c r="G71" i="12"/>
  <c r="M71" i="12" s="1"/>
  <c r="V70" i="12"/>
  <c r="Q70" i="12"/>
  <c r="O70" i="12"/>
  <c r="K70" i="12"/>
  <c r="I70" i="12"/>
  <c r="G70" i="12"/>
  <c r="M70" i="12" s="1"/>
  <c r="V72" i="12"/>
  <c r="Q72" i="12"/>
  <c r="O72" i="12"/>
  <c r="K72" i="12"/>
  <c r="I72" i="12"/>
  <c r="G72" i="12"/>
  <c r="M72" i="12" s="1"/>
  <c r="G73" i="12"/>
  <c r="M73" i="12" s="1"/>
  <c r="I73" i="12"/>
  <c r="K73" i="12"/>
  <c r="O73" i="12"/>
  <c r="Q73" i="12"/>
  <c r="V73" i="12"/>
  <c r="V66" i="12"/>
  <c r="Q66" i="12"/>
  <c r="O66" i="12"/>
  <c r="K66" i="12"/>
  <c r="I66" i="12"/>
  <c r="G66" i="12"/>
  <c r="M66" i="12" s="1"/>
  <c r="V65" i="12"/>
  <c r="Q65" i="12"/>
  <c r="O65" i="12"/>
  <c r="K65" i="12"/>
  <c r="I65" i="12"/>
  <c r="G65" i="12"/>
  <c r="M65" i="12" s="1"/>
  <c r="V64" i="12"/>
  <c r="Q64" i="12"/>
  <c r="O64" i="12"/>
  <c r="K64" i="12"/>
  <c r="I64" i="12"/>
  <c r="G64" i="12"/>
  <c r="M64" i="12" s="1"/>
  <c r="V63" i="12"/>
  <c r="Q63" i="12"/>
  <c r="O63" i="12"/>
  <c r="K63" i="12"/>
  <c r="I63" i="12"/>
  <c r="G63" i="12"/>
  <c r="M63" i="12" s="1"/>
  <c r="V34" i="12"/>
  <c r="Q34" i="12"/>
  <c r="O34" i="12"/>
  <c r="K34" i="12"/>
  <c r="I34" i="12"/>
  <c r="G34" i="12"/>
  <c r="M34" i="12" s="1"/>
  <c r="V33" i="12"/>
  <c r="Q33" i="12"/>
  <c r="O33" i="12"/>
  <c r="K33" i="12"/>
  <c r="I33" i="12"/>
  <c r="G33" i="12"/>
  <c r="M33" i="12" s="1"/>
  <c r="V14" i="12"/>
  <c r="Q14" i="12"/>
  <c r="O14" i="12"/>
  <c r="K14" i="12"/>
  <c r="I14" i="12"/>
  <c r="G14" i="12"/>
  <c r="M14" i="12" s="1"/>
  <c r="G9" i="12"/>
  <c r="I9" i="12"/>
  <c r="K9" i="12"/>
  <c r="O9" i="12"/>
  <c r="Q9" i="12"/>
  <c r="V9" i="12"/>
  <c r="G10" i="12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5" i="12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36" i="12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8" i="12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1" i="12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7" i="12"/>
  <c r="M67" i="12" s="1"/>
  <c r="I67" i="12"/>
  <c r="K67" i="12"/>
  <c r="O67" i="12"/>
  <c r="Q67" i="12"/>
  <c r="V67" i="12"/>
  <c r="G69" i="12"/>
  <c r="I69" i="12"/>
  <c r="K69" i="12"/>
  <c r="O69" i="12"/>
  <c r="Q69" i="12"/>
  <c r="V69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F40" i="1"/>
  <c r="I20" i="1"/>
  <c r="I19" i="1"/>
  <c r="I18" i="1"/>
  <c r="I17" i="1"/>
  <c r="H42" i="1"/>
  <c r="J28" i="1"/>
  <c r="J26" i="1"/>
  <c r="G38" i="1"/>
  <c r="F38" i="1"/>
  <c r="J23" i="1"/>
  <c r="J24" i="1"/>
  <c r="J25" i="1"/>
  <c r="J27" i="1"/>
  <c r="E24" i="1"/>
  <c r="G24" i="1"/>
  <c r="E26" i="1"/>
  <c r="G26" i="1"/>
  <c r="M69" i="12" l="1"/>
  <c r="G68" i="12"/>
  <c r="I53" i="1" s="1"/>
  <c r="M51" i="12"/>
  <c r="M50" i="12" s="1"/>
  <c r="G50" i="12"/>
  <c r="M48" i="12"/>
  <c r="M47" i="12" s="1"/>
  <c r="G47" i="12"/>
  <c r="I51" i="1" s="1"/>
  <c r="G35" i="12"/>
  <c r="I50" i="1" s="1"/>
  <c r="G8" i="12"/>
  <c r="M36" i="12"/>
  <c r="AF91" i="12"/>
  <c r="G40" i="1" s="1"/>
  <c r="I40" i="1" s="1"/>
  <c r="M9" i="12"/>
  <c r="I52" i="1"/>
  <c r="I47" i="12"/>
  <c r="Q47" i="12"/>
  <c r="M15" i="12"/>
  <c r="O8" i="12"/>
  <c r="F41" i="1"/>
  <c r="K47" i="12"/>
  <c r="V68" i="12"/>
  <c r="O68" i="12"/>
  <c r="V50" i="12"/>
  <c r="K8" i="12"/>
  <c r="I8" i="12"/>
  <c r="V35" i="12"/>
  <c r="Q35" i="12"/>
  <c r="F39" i="1"/>
  <c r="Q68" i="12"/>
  <c r="K50" i="12"/>
  <c r="I50" i="12"/>
  <c r="O47" i="12"/>
  <c r="K35" i="12"/>
  <c r="Q8" i="12"/>
  <c r="Q50" i="12"/>
  <c r="K68" i="12"/>
  <c r="O35" i="12"/>
  <c r="I35" i="12"/>
  <c r="V8" i="12"/>
  <c r="I68" i="12"/>
  <c r="O50" i="12"/>
  <c r="V47" i="12"/>
  <c r="M38" i="12"/>
  <c r="M35" i="12" s="1"/>
  <c r="M68" i="12"/>
  <c r="M10" i="12"/>
  <c r="G91" i="12" l="1"/>
  <c r="M8" i="12"/>
  <c r="G41" i="1"/>
  <c r="I41" i="1" s="1"/>
  <c r="G39" i="1"/>
  <c r="G42" i="1" s="1"/>
  <c r="G25" i="1" s="1"/>
  <c r="F42" i="1"/>
  <c r="G23" i="1" s="1"/>
  <c r="I49" i="1" l="1"/>
  <c r="I54" i="1" s="1"/>
  <c r="J49" i="1" s="1"/>
  <c r="I39" i="1"/>
  <c r="I42" i="1" s="1"/>
  <c r="J40" i="1" s="1"/>
  <c r="A27" i="1"/>
  <c r="A28" i="1" s="1"/>
  <c r="I16" i="1" l="1"/>
  <c r="I21" i="1" s="1"/>
  <c r="J39" i="1"/>
  <c r="J42" i="1" s="1"/>
  <c r="J41" i="1"/>
  <c r="G28" i="1"/>
  <c r="J53" i="1"/>
  <c r="J50" i="1"/>
  <c r="J52" i="1"/>
  <c r="J51" i="1"/>
  <c r="G27" i="1" l="1"/>
  <c r="G29" i="1" s="1"/>
  <c r="J54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Kolbaba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<sst xmlns="http://schemas.openxmlformats.org/spreadsheetml/2006/main" count="625" uniqueCount="195">
  <si>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</si>
  <si>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</si>
  <si>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</si>
  <si>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</si>
  <si>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</si>
  <si>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</si>
  <si>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</si>
  <si>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</si>
  <si>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</si>
  <si>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</si>
  <si>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</si>
  <si>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</si>
  <si>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</si>
  <si>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</si>
  <si>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</si>
  <si>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</si>
  <si>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</si>
  <si>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</si>
  <si>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</si>
  <si>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</si>
  <si>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</si>
  <si>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</si>
  <si>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</si>
  <si>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</si>
  <si>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</si>
  <si>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</si>
  <si>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</si>
  <si>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</si>
  <si>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</si>
  <si>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</si>
  <si>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</si>
  <si>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</si>
  <si>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</si>
  <si>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</si>
  <si>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</si>
  <si>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</si>
  <si>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</si>
  <si>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</si>
  <si>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</si>
  <si>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</si>
  <si>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</si>
  <si>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</si>
  <si>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</si>
  <si>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</si>
  <si>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MaR</t>
  </si>
  <si>
    <t>01</t>
  </si>
  <si>
    <t>Plynová parní kotelna</t>
  </si>
  <si>
    <t>Objekt:</t>
  </si>
  <si>
    <t>Rozpočet:</t>
  </si>
  <si>
    <t>011_VV</t>
  </si>
  <si>
    <t>C-Energy Planá s.r.o.</t>
  </si>
  <si>
    <t>Průmyslová 748</t>
  </si>
  <si>
    <t>Planá nad Lužnicí</t>
  </si>
  <si>
    <t>39102</t>
  </si>
  <si>
    <t>25106481</t>
  </si>
  <si>
    <t>CZ25106481</t>
  </si>
  <si>
    <t>Stavba</t>
  </si>
  <si>
    <t>Celkem za stavbu</t>
  </si>
  <si>
    <t>CZK</t>
  </si>
  <si>
    <t>Rekapitulace dílů</t>
  </si>
  <si>
    <t>Typ dílu</t>
  </si>
  <si>
    <t>_1</t>
  </si>
  <si>
    <t>_2</t>
  </si>
  <si>
    <t>_3</t>
  </si>
  <si>
    <t>Snímače, ventily a ostatní periferie</t>
  </si>
  <si>
    <t>_4</t>
  </si>
  <si>
    <t>Elektrospotřebiče</t>
  </si>
  <si>
    <t>_5</t>
  </si>
  <si>
    <t>Elektroinstalační materiál</t>
  </si>
  <si>
    <t>Ostatní činnosti jinde neuvedené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</si>
  <si>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</si>
  <si>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</si>
  <si>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</si>
  <si>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</si>
  <si>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</si>
  <si>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</si>
  <si>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</si>
  <si>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</si>
  <si>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</si>
  <si>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</si>
  <si>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</si>
  <si>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</si>
  <si>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</si>
  <si>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</si>
  <si>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</si>
  <si>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</si>
  <si>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</si>
  <si>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</si>
  <si>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</si>
  <si>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</si>
  <si>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</si>
  <si>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</si>
  <si>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</si>
  <si>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</si>
  <si>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</si>
  <si>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</si>
  <si>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</si>
  <si>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</si>
  <si>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</si>
  <si>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</si>
  <si>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</si>
  <si>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Indiv</t>
  </si>
  <si>
    <t>Specifikace</t>
  </si>
  <si>
    <t>POL3_0</t>
  </si>
  <si>
    <t>Řadová svorka 2,5mm2</t>
  </si>
  <si>
    <t>LED svítidlo do rozvaděče, magnetické, 100-240 VAC</t>
  </si>
  <si>
    <t>Práce</t>
  </si>
  <si>
    <t>POL1_1</t>
  </si>
  <si>
    <t>Podružný materiál nezbytný pro výrobu rozvaděče (dutinky, lanka, perforované žlaby apod.)</t>
  </si>
  <si>
    <t>kpl</t>
  </si>
  <si>
    <t>Výroba rozvaděče</t>
  </si>
  <si>
    <t>m</t>
  </si>
  <si>
    <t>ohebná trubka se střední mechanickou odolností 25mm</t>
  </si>
  <si>
    <t>CYY 6 zelžl.</t>
  </si>
  <si>
    <t>Ukončení vodiče izolovaného do průřezu 2,5mm2</t>
  </si>
  <si>
    <t>Ekologická likvidace odpadového materiálu</t>
  </si>
  <si>
    <t>Práce ve výškách</t>
  </si>
  <si>
    <t>hod</t>
  </si>
  <si>
    <t>Výchozí revize elektrických zařízení</t>
  </si>
  <si>
    <t>Uvedení do provozu, zaškolení obsluhy</t>
  </si>
  <si>
    <t>Prostorová a časová koordinace se stavbou a ostatními profesemi</t>
  </si>
  <si>
    <t>Doprava a přesun hmot</t>
  </si>
  <si>
    <t>Pomocný elektroinstalační materiál (hmoždinky, vruty, šrouby, vodiče, koncovky, …)</t>
  </si>
  <si>
    <t>Kabelové štítky plastové s popisem kabelu vč. upevnění na kabel</t>
  </si>
  <si>
    <t>Vyhotovení návodu pro obsluhu a podkladů pro provozní řád</t>
  </si>
  <si>
    <t>Vedlejší a jinde neuvedené rozpočtové náklady (VRN) vč. režie</t>
  </si>
  <si>
    <t>Kompletní dokladová část pro zahájení užívání stavby (zkušební provoz, kolaudace)</t>
  </si>
  <si>
    <t>Realizační (dílenská) dokumentace stavby - vypracování, tisk, kompletace</t>
  </si>
  <si>
    <t>Dokumentace skutečného provedení stavby - vypracování, tisk, kompletace</t>
  </si>
  <si>
    <t>OPN</t>
  </si>
  <si>
    <t>POL13_0</t>
  </si>
  <si>
    <t>SUM</t>
  </si>
  <si>
    <t>Poznámky uchazeče k zadání</t>
  </si>
  <si>
    <t>POPUZIV</t>
  </si>
  <si>
    <t>END</t>
  </si>
  <si>
    <t>PS 01 Posílení výkonu HVS</t>
  </si>
  <si>
    <t>Elektro</t>
  </si>
  <si>
    <t>Posílení výkonu hlavní horkovodní stanice</t>
  </si>
  <si>
    <t>Podstavec AC,KS,IDS - podélný díl, 800x100 (pár)</t>
  </si>
  <si>
    <t>Podstavec AC,KS,IDS - příčný díl, 600x100</t>
  </si>
  <si>
    <t>Rozvaděč skříňový,2000x800x600,jednokřídlé dveře</t>
  </si>
  <si>
    <t>Přívodní kabel pro svítidlo, 2x1,5mm2, délka 2m, bílá</t>
  </si>
  <si>
    <t>Pojistkový odpojovač 3F, velikost 3</t>
  </si>
  <si>
    <t>Nožová pojistka 250A vel. 3 gG</t>
  </si>
  <si>
    <t>Odpínač válcových pojistek 3P velikost 10x38mm</t>
  </si>
  <si>
    <t>Válcová pojistka 10x38mm 25A gG</t>
  </si>
  <si>
    <t>Válcová pojistka 10x38mm 6A gG</t>
  </si>
  <si>
    <t>Odpínač válcových pojistek 1P velikost 10x38mm</t>
  </si>
  <si>
    <t>Válcová pojistka 10x38mm 4A gG</t>
  </si>
  <si>
    <t>Svorka koncová</t>
  </si>
  <si>
    <t>Relé 4P/6A,24VDC</t>
  </si>
  <si>
    <t>Patice pro relé 4P</t>
  </si>
  <si>
    <t>Spona pro relé 4P</t>
  </si>
  <si>
    <t>Štítek popisný pro relé 4P</t>
  </si>
  <si>
    <t xml:space="preserve">RC člen pro stykač </t>
  </si>
  <si>
    <t>RC člen pro relé 4P 24VDC</t>
  </si>
  <si>
    <t>Stykač 400V/9A ovládací cívka 230V AC, 3P+2xNO+2xNC</t>
  </si>
  <si>
    <t>Jistič 1F  6A charakteristika C</t>
  </si>
  <si>
    <t>Uzavírací klapka DN250 PN16 s pohonem 400V AC ovládání Otevřeno/Zavřeno a signalizací stavů: připraven, dálkově, vypnuto od momentu, koncová poloha otevřeno a koncová poloha zavřeno</t>
  </si>
  <si>
    <t>Uzavírací klapka DN200 PN16 s pohonem 400V AC ovládání Otevřeno/Zavřeno a signalizací stavů: připraven, dálkově, vypnuto od momentu, koncová poloha otevřeno a koncová poloha zavřeno</t>
  </si>
  <si>
    <t>Uzavírací klapka DN350 PN25 s pohonem 400V AC ovládání Otevřeno/Zavřeno a signalizací stavů: připraven, dálkově, vypnuto od momentu, koncová poloha otevřeno a koncová poloha zavřeno</t>
  </si>
  <si>
    <t>Uzavírací klapka DN250 PN25 s pohonem 400V AC ovládání Otevřeno/Zavřeno a signalizací stavů: připraven, dálkově, vypnuto od momentu, koncová poloha otevřeno a koncová poloha zavřeno</t>
  </si>
  <si>
    <t>Uzavírací klapka DN125 PN40 s pohonem 400V AC ovládání Otevřeno/Zavřeno a signalizací stavů: připraven, dálkově, vypnuto od momentu, koncová poloha otevřeno a koncová poloha zavřeno</t>
  </si>
  <si>
    <t>Uzavírací klapka DN100 PN25 s pohonem 400V AC ovládání Otevřeno/Zavřeno a signalizací stavů: připraven, dálkově, vypnuto od momentu, koncová poloha otevřeno a koncová poloha zavřeno</t>
  </si>
  <si>
    <r>
      <t xml:space="preserve">Regulační ventil </t>
    </r>
    <r>
      <rPr>
        <b/>
        <sz val="8"/>
        <rFont val="Arial CE"/>
        <charset val="238"/>
      </rPr>
      <t xml:space="preserve">dodávka strojní </t>
    </r>
    <r>
      <rPr>
        <sz val="8"/>
        <rFont val="Arial CE"/>
        <charset val="238"/>
      </rPr>
      <t xml:space="preserve">s pohonem 400V AC ovládání spojité 4-20mA a signalizací stavů: připraven, dálkově, vypnuto od momentu, koncová poloha otevřeno a koncová poloha zavřeno - </t>
    </r>
    <r>
      <rPr>
        <b/>
        <sz val="8"/>
        <rFont val="Arial CE"/>
        <charset val="238"/>
      </rPr>
      <t>pouze připojení</t>
    </r>
  </si>
  <si>
    <r>
      <t xml:space="preserve">Zvyšovací oběhové čerpadlo 400V 135kW - dodávka strojní - </t>
    </r>
    <r>
      <rPr>
        <b/>
        <sz val="8"/>
        <rFont val="Arial CE"/>
        <charset val="238"/>
      </rPr>
      <t>pouze připojení</t>
    </r>
  </si>
  <si>
    <t>Frekvenční měnič 400V AC, 160kW industriální provedení, komunikace Profibus DP, bezpečnostní modul, IP min.54</t>
  </si>
  <si>
    <t>Rozvaděč 00BFH06-08</t>
  </si>
  <si>
    <t>Pasový most v krytí IP54 s měděnými přípojnicemi L1,L2,L3 = 3x 80/10 mm + PEN 40x10 mm, včetně staničních podpěrek pro zkratovou odolnost Icw=20 kA, Ipk=42 kA</t>
  </si>
  <si>
    <r>
      <t xml:space="preserve">Úprava přípojnic ve stávajícím rozváděči 00BFH pro napojení nového pasového mostu – </t>
    </r>
    <r>
      <rPr>
        <b/>
        <sz val="8"/>
        <rFont val="Arial CE"/>
        <charset val="238"/>
      </rPr>
      <t>POZOR!! Je nutná odstávka celého rozváděče a tím i celé technologie, nelze dělat pod napětím, předpokládá se práce o víkendu</t>
    </r>
  </si>
  <si>
    <t>Drátožlab nerez 200x100 včetně podpěr</t>
  </si>
  <si>
    <t>1-AYKY-J 3x150+95</t>
  </si>
  <si>
    <t>2YSLCYK-J1kV 3x95+3x16</t>
  </si>
  <si>
    <t>CYKY-J 5x6</t>
  </si>
  <si>
    <t>CYKY-J 4x1,5</t>
  </si>
  <si>
    <t>CMSM 4G1,5 RF</t>
  </si>
  <si>
    <t>JYTY-O 14x1 RE</t>
  </si>
  <si>
    <t>CMFM 12x1 RF</t>
  </si>
  <si>
    <t>CMFM 7G1 RF</t>
  </si>
  <si>
    <t>JYTY-O 19x1 RE</t>
  </si>
  <si>
    <t>JYTY-J 7x1 RE</t>
  </si>
  <si>
    <t>Ukončení vodiče izolovaného do průřezu 150mm2</t>
  </si>
  <si>
    <t>Ukončení vodiče izolovaného do průřezu 16mm2</t>
  </si>
  <si>
    <t>Ukončení vodiče izolovaného do průřezu 95mm2</t>
  </si>
  <si>
    <t xml:space="preserve">Průchody pro kabely 200x100 stěnou o tl 300mm </t>
  </si>
  <si>
    <t>Průchody pro kabely 200x100mm železebotenovou pdlahou o tl 200mm</t>
  </si>
  <si>
    <t>Protipožární ucpávky pro kabely včetně certifikátu cca  1m2</t>
  </si>
  <si>
    <t xml:space="preserve">Pomocný materiál pro pospojení a uzemnění </t>
  </si>
  <si>
    <t>Bezpečnostní STOP tlačítko IP min 54</t>
  </si>
  <si>
    <t>Místní ovládací skříň plastová rozvodnice z polyesteru zesíleného skleněnými vlákny o rozměrech cca 300 x 186 mm s montážním panelem, na kterém jsou osazeny ovládače a signálky, víko výklopné z průhledného polykarbonátu s rychlouzávěry, krytí IP67. Ovládače a signálky na montážním panelu pod průhledným víkem: 1 přepínač MÍSTNĚ/DÁLKOVĚ, 1x tlačítko OTEVŘÍT (VÍCE), 1x tlačítko ZAVŘÍT (MÉNĚ), 1x tlačítko STOP, 1x signálka OTEVŘENO, 1x signálka ZAVŘENO. Uvnitř skříně svorkovnice (cca 15 svorek) s příslušenstvím. Na skříňce vývodky v krytí IP67</t>
  </si>
  <si>
    <t>Přechodová skříň pro kabely k servopohonům: Plastová rozvodnice z polyesteru zesíleného skleněnými vlákny o rozměrech cca 185 x 150 mm s víkem neprůhledným z polyesteru, krytí IP67. Uvnitř skříně přechodová svorkovnice (cca 15 svorek) s příslušenstvím pro napájecí a ovládací kabeláž. Na skříňce vývodky v krytí IP67.</t>
  </si>
  <si>
    <r>
      <t>Regulační klapka DN300/PN16 kv=350</t>
    </r>
    <r>
      <rPr>
        <b/>
        <sz val="8"/>
        <rFont val="Arial CE"/>
        <charset val="238"/>
      </rPr>
      <t xml:space="preserve"> </t>
    </r>
    <r>
      <rPr>
        <sz val="8"/>
        <rFont val="Arial CE"/>
        <charset val="238"/>
      </rPr>
      <t xml:space="preserve">s pohonem 400V AC, ovládání spojité 4-20mA, </t>
    </r>
    <r>
      <rPr>
        <b/>
        <sz val="8"/>
        <rFont val="Arial CE"/>
        <charset val="238"/>
      </rPr>
      <t xml:space="preserve">s havarijní funkcí </t>
    </r>
    <r>
      <rPr>
        <sz val="8"/>
        <rFont val="Arial CE"/>
        <charset val="238"/>
      </rPr>
      <t>a signalizací stavů: připraven, dálkově, vypnuto od momentu, koncová poloha otevřeno a koncová poloha zavřeno</t>
    </r>
  </si>
  <si>
    <r>
      <t>Regulační klapka DN300/PN16 kv=1000</t>
    </r>
    <r>
      <rPr>
        <b/>
        <sz val="8"/>
        <rFont val="Arial CE"/>
        <charset val="238"/>
      </rPr>
      <t xml:space="preserve"> </t>
    </r>
    <r>
      <rPr>
        <sz val="8"/>
        <rFont val="Arial CE"/>
        <charset val="238"/>
      </rPr>
      <t xml:space="preserve">s pohonem 400V AC, ovládání spojité 4-20mA, </t>
    </r>
    <r>
      <rPr>
        <b/>
        <sz val="8"/>
        <rFont val="Arial CE"/>
        <charset val="238"/>
      </rPr>
      <t>s havarijní funkcí</t>
    </r>
    <r>
      <rPr>
        <sz val="8"/>
        <rFont val="Arial CE"/>
        <charset val="238"/>
      </rPr>
      <t xml:space="preserve"> a signalizací stavů: připraven, dálkově, vypnuto od momentu, koncová poloha otevřeno a koncová poloha zavřeno</t>
    </r>
  </si>
  <si>
    <r>
      <t>Regulační ventil DN125/PN40 kv=12,5</t>
    </r>
    <r>
      <rPr>
        <b/>
        <sz val="8"/>
        <rFont val="Arial CE"/>
        <charset val="238"/>
      </rPr>
      <t xml:space="preserve"> </t>
    </r>
    <r>
      <rPr>
        <sz val="8"/>
        <rFont val="Arial CE"/>
        <charset val="238"/>
      </rPr>
      <t>s pohonem 400V AC, ovládání spojité 4-20mA a signalizací stavů: připraven, dálkově, vypnuto od momentu, koncová poloha otevřeno a koncová poloha zavřeno</t>
    </r>
  </si>
  <si>
    <r>
      <t>Regulační ventil DN125/PN40 kv=100</t>
    </r>
    <r>
      <rPr>
        <b/>
        <sz val="8"/>
        <rFont val="Arial CE"/>
        <charset val="238"/>
      </rPr>
      <t xml:space="preserve"> </t>
    </r>
    <r>
      <rPr>
        <sz val="8"/>
        <rFont val="Arial CE"/>
        <charset val="238"/>
      </rPr>
      <t>s pohonem 400V AC, ovládání spojité 4-20mA a signalizací stavů: připraven, dálkově, vypnuto od momentu, koncová poloha otevřeno a koncová poloha zavřeno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</si>
</sst>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43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ISSERVER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1" zoomScaleNormal="100" zoomScaleSheetLayoutView="75" workbookViewId="0">
      <selection activeCell="C50" sqref="C50:E50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38</v>
      </c>
      <c r="B1" s="190" t="s">
        <v>4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 x14ac:dyDescent="0.25">
      <c r="A2" s="2"/>
      <c r="B2" s="78" t="s">
        <v>24</v>
      </c>
      <c r="C2" s="79"/>
      <c r="D2" s="80" t="s">
        <v>49</v>
      </c>
      <c r="E2" s="199" t="s">
        <v>137</v>
      </c>
      <c r="F2" s="200"/>
      <c r="G2" s="200"/>
      <c r="H2" s="200"/>
      <c r="I2" s="200"/>
      <c r="J2" s="201"/>
      <c r="O2" s="1"/>
    </row>
    <row r="3" spans="1:15" ht="27" customHeight="1" x14ac:dyDescent="0.25">
      <c r="A3" s="2"/>
      <c r="B3" s="81" t="s">
        <v>47</v>
      </c>
      <c r="C3" s="79"/>
      <c r="D3" s="82" t="s">
        <v>45</v>
      </c>
      <c r="E3" s="202" t="s">
        <v>135</v>
      </c>
      <c r="F3" s="203"/>
      <c r="G3" s="203"/>
      <c r="H3" s="203"/>
      <c r="I3" s="203"/>
      <c r="J3" s="204"/>
    </row>
    <row r="4" spans="1:15" ht="23.25" customHeight="1" x14ac:dyDescent="0.25">
      <c r="A4" s="76">
        <v>5401</v>
      </c>
      <c r="B4" s="83" t="s">
        <v>48</v>
      </c>
      <c r="C4" s="84"/>
      <c r="D4" s="85" t="s">
        <v>43</v>
      </c>
      <c r="E4" s="212" t="s">
        <v>136</v>
      </c>
      <c r="F4" s="213"/>
      <c r="G4" s="213"/>
      <c r="H4" s="213"/>
      <c r="I4" s="213"/>
      <c r="J4" s="214"/>
    </row>
    <row r="5" spans="1:15" ht="24" customHeight="1" x14ac:dyDescent="0.25">
      <c r="A5" s="2"/>
      <c r="B5" s="31" t="s">
        <v>23</v>
      </c>
      <c r="D5" s="217" t="s">
        <v>50</v>
      </c>
      <c r="E5" s="218"/>
      <c r="F5" s="218"/>
      <c r="G5" s="218"/>
      <c r="H5" s="18" t="s">
        <v>42</v>
      </c>
      <c r="I5" s="86" t="s">
        <v>54</v>
      </c>
      <c r="J5" s="8"/>
    </row>
    <row r="6" spans="1:15" ht="15.75" customHeight="1" x14ac:dyDescent="0.25">
      <c r="A6" s="2"/>
      <c r="B6" s="28"/>
      <c r="C6" s="55"/>
      <c r="D6" s="219" t="s">
        <v>51</v>
      </c>
      <c r="E6" s="220"/>
      <c r="F6" s="220"/>
      <c r="G6" s="220"/>
      <c r="H6" s="18" t="s">
        <v>36</v>
      </c>
      <c r="I6" s="86" t="s">
        <v>55</v>
      </c>
      <c r="J6" s="8"/>
    </row>
    <row r="7" spans="1:15" ht="15.75" customHeight="1" x14ac:dyDescent="0.25">
      <c r="A7" s="2"/>
      <c r="B7" s="29"/>
      <c r="C7" s="56"/>
      <c r="D7" s="77" t="s">
        <v>53</v>
      </c>
      <c r="E7" s="221" t="s">
        <v>52</v>
      </c>
      <c r="F7" s="222"/>
      <c r="G7" s="222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06"/>
      <c r="E11" s="206"/>
      <c r="F11" s="206"/>
      <c r="G11" s="206"/>
      <c r="H11" s="18" t="s">
        <v>42</v>
      </c>
      <c r="I11" s="88"/>
      <c r="J11" s="8"/>
    </row>
    <row r="12" spans="1:15" ht="15.75" customHeight="1" x14ac:dyDescent="0.25">
      <c r="A12" s="2"/>
      <c r="B12" s="28"/>
      <c r="C12" s="55"/>
      <c r="D12" s="211"/>
      <c r="E12" s="211"/>
      <c r="F12" s="211"/>
      <c r="G12" s="211"/>
      <c r="H12" s="18" t="s">
        <v>36</v>
      </c>
      <c r="I12" s="88"/>
      <c r="J12" s="8"/>
    </row>
    <row r="13" spans="1:15" ht="15.75" customHeight="1" x14ac:dyDescent="0.25">
      <c r="A13" s="2"/>
      <c r="B13" s="29"/>
      <c r="C13" s="56"/>
      <c r="D13" s="87"/>
      <c r="E13" s="215"/>
      <c r="F13" s="216"/>
      <c r="G13" s="216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05"/>
      <c r="F15" s="205"/>
      <c r="G15" s="207"/>
      <c r="H15" s="207"/>
      <c r="I15" s="207" t="s">
        <v>31</v>
      </c>
      <c r="J15" s="208"/>
    </row>
    <row r="16" spans="1:15" ht="23.25" customHeight="1" x14ac:dyDescent="0.25">
      <c r="A16" s="145" t="s">
        <v>26</v>
      </c>
      <c r="B16" s="38" t="s">
        <v>26</v>
      </c>
      <c r="C16" s="62"/>
      <c r="D16" s="63"/>
      <c r="E16" s="196"/>
      <c r="F16" s="197"/>
      <c r="G16" s="196"/>
      <c r="H16" s="197"/>
      <c r="I16" s="196">
        <f>SUMIF(F49:F53,A16,I49:I53)+SUMIF(F49:F53,"PSU",I49:I53)</f>
        <v>0</v>
      </c>
      <c r="J16" s="198"/>
    </row>
    <row r="17" spans="1:10" ht="23.25" customHeight="1" x14ac:dyDescent="0.25">
      <c r="A17" s="145" t="s">
        <v>27</v>
      </c>
      <c r="B17" s="38" t="s">
        <v>27</v>
      </c>
      <c r="C17" s="62"/>
      <c r="D17" s="63"/>
      <c r="E17" s="196"/>
      <c r="F17" s="197"/>
      <c r="G17" s="196"/>
      <c r="H17" s="197"/>
      <c r="I17" s="196">
        <f>SUMIF(F49:F53,A17,I49:I53)</f>
        <v>0</v>
      </c>
      <c r="J17" s="198"/>
    </row>
    <row r="18" spans="1:10" ht="23.25" customHeight="1" x14ac:dyDescent="0.25">
      <c r="A18" s="145" t="s">
        <v>28</v>
      </c>
      <c r="B18" s="38" t="s">
        <v>28</v>
      </c>
      <c r="C18" s="62"/>
      <c r="D18" s="63"/>
      <c r="E18" s="196"/>
      <c r="F18" s="197"/>
      <c r="G18" s="196"/>
      <c r="H18" s="197"/>
      <c r="I18" s="196">
        <f>SUMIF(F49:F53,A18,I49:I53)</f>
        <v>0</v>
      </c>
      <c r="J18" s="198"/>
    </row>
    <row r="19" spans="1:10" ht="23.25" customHeight="1" x14ac:dyDescent="0.25">
      <c r="A19" s="145" t="s">
        <v>70</v>
      </c>
      <c r="B19" s="38" t="s">
        <v>29</v>
      </c>
      <c r="C19" s="62"/>
      <c r="D19" s="63"/>
      <c r="E19" s="196"/>
      <c r="F19" s="197"/>
      <c r="G19" s="196"/>
      <c r="H19" s="197"/>
      <c r="I19" s="196">
        <f>SUMIF(F49:F53,A19,I49:I53)</f>
        <v>0</v>
      </c>
      <c r="J19" s="198"/>
    </row>
    <row r="20" spans="1:10" ht="23.25" customHeight="1" x14ac:dyDescent="0.25">
      <c r="A20" s="145" t="s">
        <v>71</v>
      </c>
      <c r="B20" s="38" t="s">
        <v>30</v>
      </c>
      <c r="C20" s="62"/>
      <c r="D20" s="63"/>
      <c r="E20" s="196"/>
      <c r="F20" s="197"/>
      <c r="G20" s="196"/>
      <c r="H20" s="197"/>
      <c r="I20" s="196">
        <f>SUMIF(F49:F53,A20,I49:I53)</f>
        <v>0</v>
      </c>
      <c r="J20" s="198"/>
    </row>
    <row r="21" spans="1:10" ht="23.25" customHeight="1" x14ac:dyDescent="0.3">
      <c r="A21" s="2"/>
      <c r="B21" s="48" t="s">
        <v>31</v>
      </c>
      <c r="C21" s="64"/>
      <c r="D21" s="65"/>
      <c r="E21" s="209"/>
      <c r="F21" s="210"/>
      <c r="G21" s="209"/>
      <c r="H21" s="210"/>
      <c r="I21" s="209">
        <f>SUM(I16:J20)</f>
        <v>0</v>
      </c>
      <c r="J21" s="228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226">
        <f>ZakladDPHSniVypocet</f>
        <v>0</v>
      </c>
      <c r="H23" s="227"/>
      <c r="I23" s="227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24">
        <f>I23*E23/100</f>
        <v>0</v>
      </c>
      <c r="H24" s="225"/>
      <c r="I24" s="225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226">
        <f>ZakladDPHZaklVypocet</f>
        <v>0</v>
      </c>
      <c r="H25" s="227"/>
      <c r="I25" s="227"/>
      <c r="J25" s="40" t="str">
        <f t="shared" si="0"/>
        <v>CZK</v>
      </c>
    </row>
    <row r="26" spans="1:10" ht="23.25" hidden="1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93">
        <f>I25*E25/100</f>
        <v>0</v>
      </c>
      <c r="H26" s="194"/>
      <c r="I26" s="194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195">
        <f>CenaCelkemBezDPH-(ZakladDPHSni+ZakladDPHZakl)</f>
        <v>0</v>
      </c>
      <c r="H27" s="195"/>
      <c r="I27" s="195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9" t="s">
        <v>25</v>
      </c>
      <c r="C28" s="120"/>
      <c r="D28" s="120"/>
      <c r="E28" s="121"/>
      <c r="F28" s="122"/>
      <c r="G28" s="230">
        <f>A27</f>
        <v>0</v>
      </c>
      <c r="H28" s="230"/>
      <c r="I28" s="230"/>
      <c r="J28" s="123" t="str">
        <f t="shared" si="0"/>
        <v>CZK</v>
      </c>
    </row>
    <row r="29" spans="1:10" ht="27.75" hidden="1" customHeight="1" thickBot="1" x14ac:dyDescent="0.3">
      <c r="A29" s="2"/>
      <c r="B29" s="119" t="s">
        <v>37</v>
      </c>
      <c r="C29" s="124"/>
      <c r="D29" s="124"/>
      <c r="E29" s="124"/>
      <c r="F29" s="125"/>
      <c r="G29" s="229">
        <f>ZakladDPHSni+DPHSni+ZakladDPHZakl+DPHZakl+Zaokrouhleni</f>
        <v>0</v>
      </c>
      <c r="H29" s="229"/>
      <c r="I29" s="229"/>
      <c r="J29" s="126" t="s">
        <v>58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231"/>
      <c r="E34" s="232"/>
      <c r="G34" s="233"/>
      <c r="H34" s="234"/>
      <c r="I34" s="234"/>
      <c r="J34" s="25"/>
    </row>
    <row r="35" spans="1:10" ht="12.75" customHeight="1" x14ac:dyDescent="0.25">
      <c r="A35" s="2"/>
      <c r="B35" s="2"/>
      <c r="D35" s="223" t="s">
        <v>2</v>
      </c>
      <c r="E35" s="223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5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100" t="s">
        <v>1</v>
      </c>
      <c r="J38" s="101" t="s">
        <v>0</v>
      </c>
    </row>
    <row r="39" spans="1:10" ht="25.5" hidden="1" customHeight="1" x14ac:dyDescent="0.25">
      <c r="A39" s="91">
        <v>1</v>
      </c>
      <c r="B39" s="102" t="s">
        <v>56</v>
      </c>
      <c r="C39" s="237"/>
      <c r="D39" s="237"/>
      <c r="E39" s="237"/>
      <c r="F39" s="103">
        <f>'01 1 Pol'!AE91</f>
        <v>0</v>
      </c>
      <c r="G39" s="104">
        <f>'01 1 Pol'!AF91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5">
      <c r="A40" s="91">
        <v>2</v>
      </c>
      <c r="B40" s="108" t="s">
        <v>45</v>
      </c>
      <c r="C40" s="238" t="s">
        <v>46</v>
      </c>
      <c r="D40" s="238"/>
      <c r="E40" s="238"/>
      <c r="F40" s="109">
        <f>'01 1 Pol'!AE91</f>
        <v>0</v>
      </c>
      <c r="G40" s="110">
        <f>'01 1 Pol'!AF91</f>
        <v>0</v>
      </c>
      <c r="H40" s="110"/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5">
      <c r="A41" s="91">
        <v>3</v>
      </c>
      <c r="B41" s="113" t="s">
        <v>43</v>
      </c>
      <c r="C41" s="237" t="s">
        <v>44</v>
      </c>
      <c r="D41" s="237"/>
      <c r="E41" s="237"/>
      <c r="F41" s="114">
        <f>'01 1 Pol'!AE91</f>
        <v>0</v>
      </c>
      <c r="G41" s="105">
        <f>'01 1 Pol'!AF91</f>
        <v>0</v>
      </c>
      <c r="H41" s="105"/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5">
      <c r="A42" s="91"/>
      <c r="B42" s="239" t="s">
        <v>57</v>
      </c>
      <c r="C42" s="240"/>
      <c r="D42" s="240"/>
      <c r="E42" s="24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5" x14ac:dyDescent="0.35">
      <c r="B46" s="127" t="s">
        <v>59</v>
      </c>
    </row>
    <row r="48" spans="1:10" ht="25.5" customHeight="1" x14ac:dyDescent="0.25">
      <c r="A48" s="129"/>
      <c r="B48" s="132" t="s">
        <v>18</v>
      </c>
      <c r="C48" s="132" t="s">
        <v>6</v>
      </c>
      <c r="D48" s="133"/>
      <c r="E48" s="133"/>
      <c r="F48" s="134" t="s">
        <v>60</v>
      </c>
      <c r="G48" s="134"/>
      <c r="H48" s="134"/>
      <c r="I48" s="134" t="s">
        <v>31</v>
      </c>
      <c r="J48" s="134" t="s">
        <v>0</v>
      </c>
    </row>
    <row r="49" spans="1:10" ht="36.75" customHeight="1" x14ac:dyDescent="0.25">
      <c r="A49" s="130"/>
      <c r="B49" s="135" t="s">
        <v>61</v>
      </c>
      <c r="C49" s="235" t="s">
        <v>167</v>
      </c>
      <c r="D49" s="236"/>
      <c r="E49" s="236"/>
      <c r="F49" s="141" t="s">
        <v>26</v>
      </c>
      <c r="G49" s="142"/>
      <c r="H49" s="142"/>
      <c r="I49" s="142">
        <f>'01 1 Pol'!G8</f>
        <v>0</v>
      </c>
      <c r="J49" s="139" t="str">
        <f>IF(I54=0,"",I49/I54*100)</f>
        <v/>
      </c>
    </row>
    <row r="50" spans="1:10" ht="36.75" customHeight="1" x14ac:dyDescent="0.25">
      <c r="A50" s="130"/>
      <c r="B50" s="135" t="s">
        <v>62</v>
      </c>
      <c r="C50" s="235" t="s">
        <v>64</v>
      </c>
      <c r="D50" s="236"/>
      <c r="E50" s="236"/>
      <c r="F50" s="141" t="s">
        <v>26</v>
      </c>
      <c r="G50" s="142"/>
      <c r="H50" s="142"/>
      <c r="I50" s="142">
        <f>'01 1 Pol'!G35</f>
        <v>0</v>
      </c>
      <c r="J50" s="139" t="str">
        <f>IF(I54=0,"",I50/I54*100)</f>
        <v/>
      </c>
    </row>
    <row r="51" spans="1:10" ht="36.75" customHeight="1" x14ac:dyDescent="0.25">
      <c r="A51" s="130"/>
      <c r="B51" s="135" t="s">
        <v>63</v>
      </c>
      <c r="C51" s="235" t="s">
        <v>66</v>
      </c>
      <c r="D51" s="236"/>
      <c r="E51" s="236"/>
      <c r="F51" s="141" t="s">
        <v>26</v>
      </c>
      <c r="G51" s="142"/>
      <c r="H51" s="142"/>
      <c r="I51" s="142">
        <f>'01 1 Pol'!G47</f>
        <v>0</v>
      </c>
      <c r="J51" s="139" t="str">
        <f>IF(I54=0,"",I51/I54*100)</f>
        <v/>
      </c>
    </row>
    <row r="52" spans="1:10" ht="36.75" customHeight="1" x14ac:dyDescent="0.25">
      <c r="A52" s="130"/>
      <c r="B52" s="135" t="s">
        <v>65</v>
      </c>
      <c r="C52" s="235" t="s">
        <v>68</v>
      </c>
      <c r="D52" s="236"/>
      <c r="E52" s="236"/>
      <c r="F52" s="141" t="s">
        <v>26</v>
      </c>
      <c r="G52" s="142"/>
      <c r="H52" s="142"/>
      <c r="I52" s="142">
        <f>'01 1 Pol'!G50</f>
        <v>0</v>
      </c>
      <c r="J52" s="139" t="str">
        <f>IF(I54=0,"",I52/I54*100)</f>
        <v/>
      </c>
    </row>
    <row r="53" spans="1:10" ht="36.75" customHeight="1" x14ac:dyDescent="0.25">
      <c r="A53" s="130"/>
      <c r="B53" s="135" t="s">
        <v>67</v>
      </c>
      <c r="C53" s="235" t="s">
        <v>69</v>
      </c>
      <c r="D53" s="236"/>
      <c r="E53" s="236"/>
      <c r="F53" s="141" t="s">
        <v>26</v>
      </c>
      <c r="G53" s="142"/>
      <c r="H53" s="142"/>
      <c r="I53" s="142">
        <f>'01 1 Pol'!G68</f>
        <v>0</v>
      </c>
      <c r="J53" s="139" t="str">
        <f>IF(I54=0,"",I53/I54*100)</f>
        <v/>
      </c>
    </row>
    <row r="54" spans="1:10" ht="25.5" customHeight="1" x14ac:dyDescent="0.25">
      <c r="A54" s="131"/>
      <c r="B54" s="136" t="s">
        <v>1</v>
      </c>
      <c r="C54" s="137"/>
      <c r="D54" s="138"/>
      <c r="E54" s="138"/>
      <c r="F54" s="143"/>
      <c r="G54" s="144"/>
      <c r="H54" s="144"/>
      <c r="I54" s="144">
        <f>SUM(I49:I53)</f>
        <v>0</v>
      </c>
      <c r="J54" s="140">
        <f>SUM(J49:J53)</f>
        <v>0</v>
      </c>
    </row>
    <row r="55" spans="1:10" x14ac:dyDescent="0.25">
      <c r="F55" s="89"/>
      <c r="G55" s="89"/>
      <c r="H55" s="89"/>
      <c r="I55" s="89"/>
      <c r="J55" s="90"/>
    </row>
    <row r="56" spans="1:10" x14ac:dyDescent="0.25">
      <c r="F56" s="89"/>
      <c r="G56" s="89"/>
      <c r="H56" s="89"/>
      <c r="I56" s="89"/>
      <c r="J56" s="90"/>
    </row>
    <row r="57" spans="1:10" x14ac:dyDescent="0.25">
      <c r="F57" s="89"/>
      <c r="G57" s="89"/>
      <c r="H57" s="89"/>
      <c r="I57" s="89"/>
      <c r="J57" s="90"/>
    </row>
  </sheetData>
  <sheetProtection algorithmName="SHA-512" hashValue="8noJXvU+0IaOGRyzVnyvqow0W7yg3SGRnuSLI9t9AmWFFq5DGKIgYmsjOLTkImUfgdUkHtHkLeh5+s6dUbLfDQ==" saltValue="J1tDwhwPPoPlDMhOrixfH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41" t="s">
        <v>7</v>
      </c>
      <c r="B1" s="241"/>
      <c r="C1" s="242"/>
      <c r="D1" s="241"/>
      <c r="E1" s="241"/>
      <c r="F1" s="241"/>
      <c r="G1" s="241"/>
    </row>
    <row r="2" spans="1:7" ht="25" customHeight="1" x14ac:dyDescent="0.25">
      <c r="A2" s="50" t="s">
        <v>8</v>
      </c>
      <c r="B2" s="49"/>
      <c r="C2" s="243"/>
      <c r="D2" s="243"/>
      <c r="E2" s="243"/>
      <c r="F2" s="243"/>
      <c r="G2" s="244"/>
    </row>
    <row r="3" spans="1:7" ht="25" customHeight="1" x14ac:dyDescent="0.25">
      <c r="A3" s="50" t="s">
        <v>9</v>
      </c>
      <c r="B3" s="49"/>
      <c r="C3" s="243"/>
      <c r="D3" s="243"/>
      <c r="E3" s="243"/>
      <c r="F3" s="243"/>
      <c r="G3" s="244"/>
    </row>
    <row r="4" spans="1:7" ht="25" customHeight="1" x14ac:dyDescent="0.25">
      <c r="A4" s="50" t="s">
        <v>10</v>
      </c>
      <c r="B4" s="49"/>
      <c r="C4" s="243"/>
      <c r="D4" s="243"/>
      <c r="E4" s="243"/>
      <c r="F4" s="243"/>
      <c r="G4" s="24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51"/>
  <sheetViews>
    <sheetView topLeftCell="A6" workbookViewId="0">
      <pane xSplit="1" topLeftCell="B1" activePane="topRight" state="frozen"/>
      <selection activeCell="A8" sqref="A8"/>
      <selection pane="topRight" activeCell="C14" sqref="C14"/>
    </sheetView>
  </sheetViews>
  <sheetFormatPr defaultRowHeight="12.5" outlineLevelRow="1" x14ac:dyDescent="0.25"/>
  <cols>
    <col min="1" max="1" width="3.453125" customWidth="1"/>
    <col min="2" max="2" width="12.54296875" style="128" customWidth="1"/>
    <col min="3" max="3" width="38.26953125" style="128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57" t="s">
        <v>7</v>
      </c>
      <c r="B1" s="257"/>
      <c r="C1" s="257"/>
      <c r="D1" s="257"/>
      <c r="E1" s="257"/>
      <c r="F1" s="257"/>
      <c r="G1" s="257"/>
      <c r="AG1" t="s">
        <v>72</v>
      </c>
    </row>
    <row r="2" spans="1:60" ht="25" customHeight="1" x14ac:dyDescent="0.25">
      <c r="A2" s="146" t="s">
        <v>8</v>
      </c>
      <c r="B2" s="49" t="s">
        <v>49</v>
      </c>
      <c r="C2" s="258" t="s">
        <v>137</v>
      </c>
      <c r="D2" s="259"/>
      <c r="E2" s="259"/>
      <c r="F2" s="259"/>
      <c r="G2" s="260"/>
      <c r="AG2" t="s">
        <v>73</v>
      </c>
    </row>
    <row r="3" spans="1:60" ht="25" customHeight="1" x14ac:dyDescent="0.25">
      <c r="A3" s="146" t="s">
        <v>9</v>
      </c>
      <c r="B3" s="49" t="s">
        <v>45</v>
      </c>
      <c r="C3" s="258" t="s">
        <v>135</v>
      </c>
      <c r="D3" s="259"/>
      <c r="E3" s="259"/>
      <c r="F3" s="259"/>
      <c r="G3" s="260"/>
      <c r="AC3" s="128" t="s">
        <v>73</v>
      </c>
      <c r="AG3" t="s">
        <v>74</v>
      </c>
    </row>
    <row r="4" spans="1:60" ht="25" customHeight="1" x14ac:dyDescent="0.25">
      <c r="A4" s="147" t="s">
        <v>10</v>
      </c>
      <c r="B4" s="148" t="s">
        <v>43</v>
      </c>
      <c r="C4" s="261" t="s">
        <v>136</v>
      </c>
      <c r="D4" s="262"/>
      <c r="E4" s="262"/>
      <c r="F4" s="262"/>
      <c r="G4" s="263"/>
      <c r="AG4" t="s">
        <v>75</v>
      </c>
    </row>
    <row r="5" spans="1:60" x14ac:dyDescent="0.25">
      <c r="D5" s="10"/>
    </row>
    <row r="6" spans="1:60" ht="37.5" x14ac:dyDescent="0.25">
      <c r="A6" s="150" t="s">
        <v>76</v>
      </c>
      <c r="B6" s="152" t="s">
        <v>77</v>
      </c>
      <c r="C6" s="152" t="s">
        <v>78</v>
      </c>
      <c r="D6" s="151" t="s">
        <v>79</v>
      </c>
      <c r="E6" s="150" t="s">
        <v>80</v>
      </c>
      <c r="F6" s="149" t="s">
        <v>81</v>
      </c>
      <c r="G6" s="150" t="s">
        <v>31</v>
      </c>
      <c r="H6" s="153" t="s">
        <v>32</v>
      </c>
      <c r="I6" s="153" t="s">
        <v>82</v>
      </c>
      <c r="J6" s="153" t="s">
        <v>33</v>
      </c>
      <c r="K6" s="153" t="s">
        <v>83</v>
      </c>
      <c r="L6" s="153" t="s">
        <v>84</v>
      </c>
      <c r="M6" s="153" t="s">
        <v>85</v>
      </c>
      <c r="N6" s="153" t="s">
        <v>86</v>
      </c>
      <c r="O6" s="153" t="s">
        <v>87</v>
      </c>
      <c r="P6" s="153" t="s">
        <v>88</v>
      </c>
      <c r="Q6" s="153" t="s">
        <v>89</v>
      </c>
      <c r="R6" s="153" t="s">
        <v>90</v>
      </c>
      <c r="S6" s="153" t="s">
        <v>91</v>
      </c>
      <c r="T6" s="153" t="s">
        <v>92</v>
      </c>
      <c r="U6" s="153" t="s">
        <v>93</v>
      </c>
      <c r="V6" s="153" t="s">
        <v>94</v>
      </c>
      <c r="W6" s="153" t="s">
        <v>95</v>
      </c>
      <c r="X6" s="153" t="s">
        <v>96</v>
      </c>
    </row>
    <row r="7" spans="1:60" hidden="1" x14ac:dyDescent="0.25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 ht="13" x14ac:dyDescent="0.25">
      <c r="A8" s="164" t="s">
        <v>97</v>
      </c>
      <c r="B8" s="165" t="s">
        <v>61</v>
      </c>
      <c r="C8" s="182" t="s">
        <v>167</v>
      </c>
      <c r="D8" s="166"/>
      <c r="E8" s="167"/>
      <c r="F8" s="168"/>
      <c r="G8" s="169">
        <f>SUM(G9:G34)</f>
        <v>0</v>
      </c>
      <c r="H8" s="163"/>
      <c r="I8" s="163">
        <f>SUM(I9:I32)</f>
        <v>0</v>
      </c>
      <c r="J8" s="163"/>
      <c r="K8" s="163">
        <f>SUM(K9:K32)</f>
        <v>0</v>
      </c>
      <c r="L8" s="163"/>
      <c r="M8" s="163">
        <f>SUM(M9:M32)</f>
        <v>0</v>
      </c>
      <c r="N8" s="163"/>
      <c r="O8" s="163">
        <f>SUM(O9:O32)</f>
        <v>0</v>
      </c>
      <c r="P8" s="163"/>
      <c r="Q8" s="163">
        <f>SUM(Q9:Q32)</f>
        <v>0</v>
      </c>
      <c r="R8" s="163"/>
      <c r="S8" s="163"/>
      <c r="T8" s="163"/>
      <c r="U8" s="163"/>
      <c r="V8" s="163">
        <f>SUM(V9:V32)</f>
        <v>0</v>
      </c>
      <c r="W8" s="163"/>
      <c r="X8" s="163"/>
      <c r="AG8" t="s">
        <v>98</v>
      </c>
    </row>
    <row r="9" spans="1:60" outlineLevel="1" x14ac:dyDescent="0.25">
      <c r="A9" s="175">
        <v>1</v>
      </c>
      <c r="B9" s="176"/>
      <c r="C9" s="183" t="s">
        <v>140</v>
      </c>
      <c r="D9" s="177" t="s">
        <v>99</v>
      </c>
      <c r="E9" s="178">
        <v>3</v>
      </c>
      <c r="F9" s="179"/>
      <c r="G9" s="180">
        <f t="shared" ref="G9:G32" si="0">ROUND(E9*F9,2)</f>
        <v>0</v>
      </c>
      <c r="H9" s="162"/>
      <c r="I9" s="161">
        <f t="shared" ref="I9:I32" si="1">ROUND(E9*H9,2)</f>
        <v>0</v>
      </c>
      <c r="J9" s="162"/>
      <c r="K9" s="161">
        <f t="shared" ref="K9:K32" si="2">ROUND(E9*J9,2)</f>
        <v>0</v>
      </c>
      <c r="L9" s="161">
        <v>21</v>
      </c>
      <c r="M9" s="161">
        <f t="shared" ref="M9:M32" si="3">G9*(1+L9/100)</f>
        <v>0</v>
      </c>
      <c r="N9" s="161">
        <v>0</v>
      </c>
      <c r="O9" s="161">
        <f t="shared" ref="O9:O32" si="4">ROUND(E9*N9,2)</f>
        <v>0</v>
      </c>
      <c r="P9" s="161">
        <v>0</v>
      </c>
      <c r="Q9" s="161">
        <f t="shared" ref="Q9:Q32" si="5">ROUND(E9*P9,2)</f>
        <v>0</v>
      </c>
      <c r="R9" s="161"/>
      <c r="S9" s="161" t="s">
        <v>100</v>
      </c>
      <c r="T9" s="161" t="s">
        <v>101</v>
      </c>
      <c r="U9" s="161">
        <v>0</v>
      </c>
      <c r="V9" s="161">
        <f t="shared" ref="V9:V32" si="6">ROUND(E9*U9,2)</f>
        <v>0</v>
      </c>
      <c r="W9" s="161"/>
      <c r="X9" s="161" t="s">
        <v>102</v>
      </c>
      <c r="Y9" s="154"/>
      <c r="Z9" s="154"/>
      <c r="AA9" s="154"/>
      <c r="AB9" s="154"/>
      <c r="AC9" s="154"/>
      <c r="AD9" s="154"/>
      <c r="AE9" s="154"/>
      <c r="AF9" s="154"/>
      <c r="AG9" s="154" t="s">
        <v>103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5">
      <c r="A10" s="175">
        <v>2</v>
      </c>
      <c r="B10" s="176"/>
      <c r="C10" s="183" t="s">
        <v>138</v>
      </c>
      <c r="D10" s="177" t="s">
        <v>99</v>
      </c>
      <c r="E10" s="178">
        <v>3</v>
      </c>
      <c r="F10" s="179"/>
      <c r="G10" s="180">
        <f t="shared" si="0"/>
        <v>0</v>
      </c>
      <c r="H10" s="162"/>
      <c r="I10" s="161">
        <f t="shared" si="1"/>
        <v>0</v>
      </c>
      <c r="J10" s="162"/>
      <c r="K10" s="161">
        <f t="shared" si="2"/>
        <v>0</v>
      </c>
      <c r="L10" s="161">
        <v>21</v>
      </c>
      <c r="M10" s="161">
        <f t="shared" si="3"/>
        <v>0</v>
      </c>
      <c r="N10" s="161">
        <v>0</v>
      </c>
      <c r="O10" s="161">
        <f t="shared" si="4"/>
        <v>0</v>
      </c>
      <c r="P10" s="161">
        <v>0</v>
      </c>
      <c r="Q10" s="161">
        <f t="shared" si="5"/>
        <v>0</v>
      </c>
      <c r="R10" s="161"/>
      <c r="S10" s="161" t="s">
        <v>100</v>
      </c>
      <c r="T10" s="161" t="s">
        <v>101</v>
      </c>
      <c r="U10" s="161">
        <v>0</v>
      </c>
      <c r="V10" s="161">
        <f t="shared" si="6"/>
        <v>0</v>
      </c>
      <c r="W10" s="161"/>
      <c r="X10" s="161" t="s">
        <v>102</v>
      </c>
      <c r="Y10" s="154"/>
      <c r="Z10" s="154"/>
      <c r="AA10" s="154"/>
      <c r="AB10" s="154"/>
      <c r="AC10" s="154"/>
      <c r="AD10" s="154"/>
      <c r="AE10" s="154"/>
      <c r="AF10" s="154"/>
      <c r="AG10" s="154" t="s">
        <v>103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5">
      <c r="A11" s="175">
        <v>3</v>
      </c>
      <c r="B11" s="176"/>
      <c r="C11" s="183" t="s">
        <v>139</v>
      </c>
      <c r="D11" s="177" t="s">
        <v>99</v>
      </c>
      <c r="E11" s="178">
        <v>3</v>
      </c>
      <c r="F11" s="179"/>
      <c r="G11" s="180">
        <f t="shared" si="0"/>
        <v>0</v>
      </c>
      <c r="H11" s="162"/>
      <c r="I11" s="161">
        <f t="shared" si="1"/>
        <v>0</v>
      </c>
      <c r="J11" s="162"/>
      <c r="K11" s="161">
        <f t="shared" si="2"/>
        <v>0</v>
      </c>
      <c r="L11" s="161">
        <v>21</v>
      </c>
      <c r="M11" s="161">
        <f t="shared" si="3"/>
        <v>0</v>
      </c>
      <c r="N11" s="161">
        <v>0</v>
      </c>
      <c r="O11" s="161">
        <f t="shared" si="4"/>
        <v>0</v>
      </c>
      <c r="P11" s="161">
        <v>0</v>
      </c>
      <c r="Q11" s="161">
        <f t="shared" si="5"/>
        <v>0</v>
      </c>
      <c r="R11" s="161"/>
      <c r="S11" s="161" t="s">
        <v>100</v>
      </c>
      <c r="T11" s="161" t="s">
        <v>101</v>
      </c>
      <c r="U11" s="161">
        <v>0</v>
      </c>
      <c r="V11" s="161">
        <f t="shared" si="6"/>
        <v>0</v>
      </c>
      <c r="W11" s="161"/>
      <c r="X11" s="161" t="s">
        <v>102</v>
      </c>
      <c r="Y11" s="154"/>
      <c r="Z11" s="154"/>
      <c r="AA11" s="154"/>
      <c r="AB11" s="154"/>
      <c r="AC11" s="154"/>
      <c r="AD11" s="154"/>
      <c r="AE11" s="154"/>
      <c r="AF11" s="154"/>
      <c r="AG11" s="154" t="s">
        <v>103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5">
      <c r="A12" s="175">
        <v>4</v>
      </c>
      <c r="B12" s="176"/>
      <c r="C12" s="183" t="s">
        <v>105</v>
      </c>
      <c r="D12" s="177" t="s">
        <v>99</v>
      </c>
      <c r="E12" s="178">
        <v>3</v>
      </c>
      <c r="F12" s="179"/>
      <c r="G12" s="180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21</v>
      </c>
      <c r="M12" s="161">
        <f>G12*(1+L12/100)</f>
        <v>0</v>
      </c>
      <c r="N12" s="161">
        <v>0</v>
      </c>
      <c r="O12" s="161">
        <f>ROUND(E12*N12,2)</f>
        <v>0</v>
      </c>
      <c r="P12" s="161">
        <v>0</v>
      </c>
      <c r="Q12" s="161">
        <f>ROUND(E12*P12,2)</f>
        <v>0</v>
      </c>
      <c r="R12" s="161"/>
      <c r="S12" s="161" t="s">
        <v>100</v>
      </c>
      <c r="T12" s="161" t="s">
        <v>101</v>
      </c>
      <c r="U12" s="161">
        <v>0</v>
      </c>
      <c r="V12" s="161">
        <f>ROUND(E12*U12,2)</f>
        <v>0</v>
      </c>
      <c r="W12" s="161"/>
      <c r="X12" s="161" t="s">
        <v>102</v>
      </c>
      <c r="Y12" s="154"/>
      <c r="Z12" s="154"/>
      <c r="AA12" s="154"/>
      <c r="AB12" s="154"/>
      <c r="AC12" s="154"/>
      <c r="AD12" s="154"/>
      <c r="AE12" s="154"/>
      <c r="AF12" s="154"/>
      <c r="AG12" s="154" t="s">
        <v>103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5">
      <c r="A13" s="175">
        <v>5</v>
      </c>
      <c r="B13" s="176"/>
      <c r="C13" s="183" t="s">
        <v>141</v>
      </c>
      <c r="D13" s="177" t="s">
        <v>99</v>
      </c>
      <c r="E13" s="178">
        <v>3</v>
      </c>
      <c r="F13" s="179"/>
      <c r="G13" s="180">
        <f>ROUND(E13*F13,2)</f>
        <v>0</v>
      </c>
      <c r="H13" s="162"/>
      <c r="I13" s="161">
        <f>ROUND(E13*H13,2)</f>
        <v>0</v>
      </c>
      <c r="J13" s="162"/>
      <c r="K13" s="161">
        <f>ROUND(E13*J13,2)</f>
        <v>0</v>
      </c>
      <c r="L13" s="161">
        <v>21</v>
      </c>
      <c r="M13" s="161">
        <f>G13*(1+L13/100)</f>
        <v>0</v>
      </c>
      <c r="N13" s="161">
        <v>0</v>
      </c>
      <c r="O13" s="161">
        <f>ROUND(E13*N13,2)</f>
        <v>0</v>
      </c>
      <c r="P13" s="161">
        <v>0</v>
      </c>
      <c r="Q13" s="161">
        <f>ROUND(E13*P13,2)</f>
        <v>0</v>
      </c>
      <c r="R13" s="161"/>
      <c r="S13" s="161" t="s">
        <v>100</v>
      </c>
      <c r="T13" s="161" t="s">
        <v>101</v>
      </c>
      <c r="U13" s="161">
        <v>0</v>
      </c>
      <c r="V13" s="161">
        <f>ROUND(E13*U13,2)</f>
        <v>0</v>
      </c>
      <c r="W13" s="161"/>
      <c r="X13" s="161" t="s">
        <v>102</v>
      </c>
      <c r="Y13" s="154"/>
      <c r="Z13" s="154"/>
      <c r="AA13" s="154"/>
      <c r="AB13" s="154"/>
      <c r="AC13" s="154"/>
      <c r="AD13" s="154"/>
      <c r="AE13" s="154"/>
      <c r="AF13" s="154"/>
      <c r="AG13" s="154" t="s">
        <v>103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5">
      <c r="A14" s="175">
        <v>6</v>
      </c>
      <c r="B14" s="176"/>
      <c r="C14" s="183" t="s">
        <v>157</v>
      </c>
      <c r="D14" s="177" t="s">
        <v>99</v>
      </c>
      <c r="E14" s="178">
        <v>3</v>
      </c>
      <c r="F14" s="179"/>
      <c r="G14" s="180">
        <f t="shared" ref="G14" si="7">ROUND(E14*F14,2)</f>
        <v>0</v>
      </c>
      <c r="H14" s="162"/>
      <c r="I14" s="161">
        <f t="shared" ref="I14" si="8">ROUND(E14*H14,2)</f>
        <v>0</v>
      </c>
      <c r="J14" s="162"/>
      <c r="K14" s="161">
        <f t="shared" ref="K14" si="9">ROUND(E14*J14,2)</f>
        <v>0</v>
      </c>
      <c r="L14" s="161">
        <v>21</v>
      </c>
      <c r="M14" s="161">
        <f t="shared" ref="M14" si="10">G14*(1+L14/100)</f>
        <v>0</v>
      </c>
      <c r="N14" s="161">
        <v>0</v>
      </c>
      <c r="O14" s="161">
        <f t="shared" ref="O14" si="11">ROUND(E14*N14,2)</f>
        <v>0</v>
      </c>
      <c r="P14" s="161">
        <v>0</v>
      </c>
      <c r="Q14" s="161">
        <f t="shared" ref="Q14" si="12">ROUND(E14*P14,2)</f>
        <v>0</v>
      </c>
      <c r="R14" s="161"/>
      <c r="S14" s="161" t="s">
        <v>100</v>
      </c>
      <c r="T14" s="161" t="s">
        <v>101</v>
      </c>
      <c r="U14" s="161">
        <v>0</v>
      </c>
      <c r="V14" s="161">
        <f t="shared" ref="V14" si="13">ROUND(E14*U14,2)</f>
        <v>0</v>
      </c>
      <c r="W14" s="161"/>
      <c r="X14" s="161" t="s">
        <v>102</v>
      </c>
      <c r="Y14" s="154"/>
      <c r="Z14" s="154"/>
      <c r="AA14" s="154"/>
      <c r="AB14" s="154"/>
      <c r="AC14" s="154"/>
      <c r="AD14" s="154"/>
      <c r="AE14" s="154"/>
      <c r="AF14" s="154"/>
      <c r="AG14" s="154" t="s">
        <v>103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5">
      <c r="A15" s="175">
        <v>7</v>
      </c>
      <c r="B15" s="176"/>
      <c r="C15" s="183" t="s">
        <v>142</v>
      </c>
      <c r="D15" s="177" t="s">
        <v>99</v>
      </c>
      <c r="E15" s="178">
        <v>2</v>
      </c>
      <c r="F15" s="179"/>
      <c r="G15" s="180">
        <f t="shared" si="0"/>
        <v>0</v>
      </c>
      <c r="H15" s="162"/>
      <c r="I15" s="161">
        <f t="shared" si="1"/>
        <v>0</v>
      </c>
      <c r="J15" s="162"/>
      <c r="K15" s="161">
        <f t="shared" si="2"/>
        <v>0</v>
      </c>
      <c r="L15" s="161">
        <v>21</v>
      </c>
      <c r="M15" s="161">
        <f t="shared" si="3"/>
        <v>0</v>
      </c>
      <c r="N15" s="161">
        <v>0</v>
      </c>
      <c r="O15" s="161">
        <f t="shared" si="4"/>
        <v>0</v>
      </c>
      <c r="P15" s="161">
        <v>0</v>
      </c>
      <c r="Q15" s="161">
        <f t="shared" si="5"/>
        <v>0</v>
      </c>
      <c r="R15" s="161"/>
      <c r="S15" s="161" t="s">
        <v>100</v>
      </c>
      <c r="T15" s="161" t="s">
        <v>101</v>
      </c>
      <c r="U15" s="161">
        <v>0</v>
      </c>
      <c r="V15" s="161">
        <f t="shared" si="6"/>
        <v>0</v>
      </c>
      <c r="W15" s="161"/>
      <c r="X15" s="161" t="s">
        <v>102</v>
      </c>
      <c r="Y15" s="154"/>
      <c r="Z15" s="154"/>
      <c r="AA15" s="154"/>
      <c r="AB15" s="154"/>
      <c r="AC15" s="154"/>
      <c r="AD15" s="154"/>
      <c r="AE15" s="154"/>
      <c r="AF15" s="154"/>
      <c r="AG15" s="154" t="s">
        <v>103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5">
      <c r="A16" s="175">
        <v>8</v>
      </c>
      <c r="B16" s="176"/>
      <c r="C16" s="183" t="s">
        <v>143</v>
      </c>
      <c r="D16" s="177" t="s">
        <v>99</v>
      </c>
      <c r="E16" s="178">
        <v>6</v>
      </c>
      <c r="F16" s="179"/>
      <c r="G16" s="180">
        <f t="shared" si="0"/>
        <v>0</v>
      </c>
      <c r="H16" s="162"/>
      <c r="I16" s="161">
        <f t="shared" si="1"/>
        <v>0</v>
      </c>
      <c r="J16" s="162"/>
      <c r="K16" s="161">
        <f t="shared" si="2"/>
        <v>0</v>
      </c>
      <c r="L16" s="161">
        <v>21</v>
      </c>
      <c r="M16" s="161">
        <f t="shared" si="3"/>
        <v>0</v>
      </c>
      <c r="N16" s="161">
        <v>0</v>
      </c>
      <c r="O16" s="161">
        <f t="shared" si="4"/>
        <v>0</v>
      </c>
      <c r="P16" s="161">
        <v>0</v>
      </c>
      <c r="Q16" s="161">
        <f t="shared" si="5"/>
        <v>0</v>
      </c>
      <c r="R16" s="161"/>
      <c r="S16" s="161" t="s">
        <v>100</v>
      </c>
      <c r="T16" s="161" t="s">
        <v>101</v>
      </c>
      <c r="U16" s="161">
        <v>0</v>
      </c>
      <c r="V16" s="161">
        <f t="shared" si="6"/>
        <v>0</v>
      </c>
      <c r="W16" s="161"/>
      <c r="X16" s="161" t="s">
        <v>102</v>
      </c>
      <c r="Y16" s="154"/>
      <c r="Z16" s="154"/>
      <c r="AA16" s="154"/>
      <c r="AB16" s="154"/>
      <c r="AC16" s="154"/>
      <c r="AD16" s="154"/>
      <c r="AE16" s="154"/>
      <c r="AF16" s="154"/>
      <c r="AG16" s="154" t="s">
        <v>103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5">
      <c r="A17" s="175">
        <v>9</v>
      </c>
      <c r="B17" s="176"/>
      <c r="C17" s="183" t="s">
        <v>144</v>
      </c>
      <c r="D17" s="177" t="s">
        <v>99</v>
      </c>
      <c r="E17" s="178">
        <v>29</v>
      </c>
      <c r="F17" s="179"/>
      <c r="G17" s="180">
        <f t="shared" si="0"/>
        <v>0</v>
      </c>
      <c r="H17" s="162"/>
      <c r="I17" s="161">
        <f t="shared" si="1"/>
        <v>0</v>
      </c>
      <c r="J17" s="162"/>
      <c r="K17" s="161">
        <f t="shared" si="2"/>
        <v>0</v>
      </c>
      <c r="L17" s="161">
        <v>21</v>
      </c>
      <c r="M17" s="161">
        <f t="shared" si="3"/>
        <v>0</v>
      </c>
      <c r="N17" s="161">
        <v>0</v>
      </c>
      <c r="O17" s="161">
        <f t="shared" si="4"/>
        <v>0</v>
      </c>
      <c r="P17" s="161">
        <v>0</v>
      </c>
      <c r="Q17" s="161">
        <f t="shared" si="5"/>
        <v>0</v>
      </c>
      <c r="R17" s="161"/>
      <c r="S17" s="161" t="s">
        <v>100</v>
      </c>
      <c r="T17" s="161" t="s">
        <v>101</v>
      </c>
      <c r="U17" s="161">
        <v>0</v>
      </c>
      <c r="V17" s="161">
        <f t="shared" si="6"/>
        <v>0</v>
      </c>
      <c r="W17" s="161"/>
      <c r="X17" s="161" t="s">
        <v>102</v>
      </c>
      <c r="Y17" s="154"/>
      <c r="Z17" s="154"/>
      <c r="AA17" s="154"/>
      <c r="AB17" s="154"/>
      <c r="AC17" s="154"/>
      <c r="AD17" s="154"/>
      <c r="AE17" s="154"/>
      <c r="AF17" s="154"/>
      <c r="AG17" s="154" t="s">
        <v>103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5">
      <c r="A18" s="175">
        <v>10</v>
      </c>
      <c r="B18" s="176"/>
      <c r="C18" s="183" t="s">
        <v>145</v>
      </c>
      <c r="D18" s="177" t="s">
        <v>99</v>
      </c>
      <c r="E18" s="178">
        <v>6</v>
      </c>
      <c r="F18" s="179"/>
      <c r="G18" s="180">
        <f t="shared" si="0"/>
        <v>0</v>
      </c>
      <c r="H18" s="162"/>
      <c r="I18" s="161">
        <f t="shared" si="1"/>
        <v>0</v>
      </c>
      <c r="J18" s="162"/>
      <c r="K18" s="161">
        <f t="shared" si="2"/>
        <v>0</v>
      </c>
      <c r="L18" s="161">
        <v>21</v>
      </c>
      <c r="M18" s="161">
        <f t="shared" si="3"/>
        <v>0</v>
      </c>
      <c r="N18" s="161">
        <v>0</v>
      </c>
      <c r="O18" s="161">
        <f t="shared" si="4"/>
        <v>0</v>
      </c>
      <c r="P18" s="161">
        <v>0</v>
      </c>
      <c r="Q18" s="161">
        <f t="shared" si="5"/>
        <v>0</v>
      </c>
      <c r="R18" s="161"/>
      <c r="S18" s="161" t="s">
        <v>100</v>
      </c>
      <c r="T18" s="161" t="s">
        <v>101</v>
      </c>
      <c r="U18" s="161">
        <v>0</v>
      </c>
      <c r="V18" s="161">
        <f t="shared" si="6"/>
        <v>0</v>
      </c>
      <c r="W18" s="161"/>
      <c r="X18" s="161" t="s">
        <v>102</v>
      </c>
      <c r="Y18" s="154"/>
      <c r="Z18" s="154"/>
      <c r="AA18" s="154"/>
      <c r="AB18" s="154"/>
      <c r="AC18" s="154"/>
      <c r="AD18" s="154"/>
      <c r="AE18" s="154"/>
      <c r="AF18" s="154"/>
      <c r="AG18" s="154" t="s">
        <v>103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5">
      <c r="A19" s="175">
        <v>11</v>
      </c>
      <c r="B19" s="176"/>
      <c r="C19" s="183" t="s">
        <v>146</v>
      </c>
      <c r="D19" s="177" t="s">
        <v>99</v>
      </c>
      <c r="E19" s="178">
        <v>81</v>
      </c>
      <c r="F19" s="179"/>
      <c r="G19" s="180">
        <f t="shared" si="0"/>
        <v>0</v>
      </c>
      <c r="H19" s="162"/>
      <c r="I19" s="161">
        <f t="shared" si="1"/>
        <v>0</v>
      </c>
      <c r="J19" s="162"/>
      <c r="K19" s="161">
        <f t="shared" si="2"/>
        <v>0</v>
      </c>
      <c r="L19" s="161">
        <v>21</v>
      </c>
      <c r="M19" s="161">
        <f t="shared" si="3"/>
        <v>0</v>
      </c>
      <c r="N19" s="161">
        <v>0</v>
      </c>
      <c r="O19" s="161">
        <f t="shared" si="4"/>
        <v>0</v>
      </c>
      <c r="P19" s="161">
        <v>0</v>
      </c>
      <c r="Q19" s="161">
        <f t="shared" si="5"/>
        <v>0</v>
      </c>
      <c r="R19" s="161"/>
      <c r="S19" s="161" t="s">
        <v>100</v>
      </c>
      <c r="T19" s="161" t="s">
        <v>101</v>
      </c>
      <c r="U19" s="161">
        <v>0</v>
      </c>
      <c r="V19" s="161">
        <f t="shared" si="6"/>
        <v>0</v>
      </c>
      <c r="W19" s="161"/>
      <c r="X19" s="161" t="s">
        <v>102</v>
      </c>
      <c r="Y19" s="154"/>
      <c r="Z19" s="154"/>
      <c r="AA19" s="154"/>
      <c r="AB19" s="154"/>
      <c r="AC19" s="154"/>
      <c r="AD19" s="154"/>
      <c r="AE19" s="154"/>
      <c r="AF19" s="154"/>
      <c r="AG19" s="154" t="s">
        <v>103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5">
      <c r="A20" s="175">
        <v>12</v>
      </c>
      <c r="B20" s="176"/>
      <c r="C20" s="183" t="s">
        <v>147</v>
      </c>
      <c r="D20" s="177" t="s">
        <v>99</v>
      </c>
      <c r="E20" s="178">
        <v>20</v>
      </c>
      <c r="F20" s="179"/>
      <c r="G20" s="180">
        <f t="shared" si="0"/>
        <v>0</v>
      </c>
      <c r="H20" s="162"/>
      <c r="I20" s="161">
        <f t="shared" si="1"/>
        <v>0</v>
      </c>
      <c r="J20" s="162"/>
      <c r="K20" s="161">
        <f t="shared" si="2"/>
        <v>0</v>
      </c>
      <c r="L20" s="161">
        <v>21</v>
      </c>
      <c r="M20" s="161">
        <f t="shared" si="3"/>
        <v>0</v>
      </c>
      <c r="N20" s="161">
        <v>0</v>
      </c>
      <c r="O20" s="161">
        <f t="shared" si="4"/>
        <v>0</v>
      </c>
      <c r="P20" s="161">
        <v>0</v>
      </c>
      <c r="Q20" s="161">
        <f t="shared" si="5"/>
        <v>0</v>
      </c>
      <c r="R20" s="161"/>
      <c r="S20" s="161" t="s">
        <v>100</v>
      </c>
      <c r="T20" s="161" t="s">
        <v>101</v>
      </c>
      <c r="U20" s="161">
        <v>0</v>
      </c>
      <c r="V20" s="161">
        <f t="shared" si="6"/>
        <v>0</v>
      </c>
      <c r="W20" s="161"/>
      <c r="X20" s="161" t="s">
        <v>102</v>
      </c>
      <c r="Y20" s="154"/>
      <c r="Z20" s="154"/>
      <c r="AA20" s="154"/>
      <c r="AB20" s="154"/>
      <c r="AC20" s="154"/>
      <c r="AD20" s="154"/>
      <c r="AE20" s="154"/>
      <c r="AF20" s="154"/>
      <c r="AG20" s="154" t="s">
        <v>103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5">
      <c r="A21" s="175">
        <v>13</v>
      </c>
      <c r="B21" s="176"/>
      <c r="C21" s="183" t="s">
        <v>148</v>
      </c>
      <c r="D21" s="177" t="s">
        <v>99</v>
      </c>
      <c r="E21" s="178">
        <v>20</v>
      </c>
      <c r="F21" s="179"/>
      <c r="G21" s="180">
        <f t="shared" si="0"/>
        <v>0</v>
      </c>
      <c r="H21" s="162"/>
      <c r="I21" s="161">
        <f t="shared" si="1"/>
        <v>0</v>
      </c>
      <c r="J21" s="162"/>
      <c r="K21" s="161">
        <f t="shared" si="2"/>
        <v>0</v>
      </c>
      <c r="L21" s="161">
        <v>21</v>
      </c>
      <c r="M21" s="161">
        <f t="shared" si="3"/>
        <v>0</v>
      </c>
      <c r="N21" s="161">
        <v>0</v>
      </c>
      <c r="O21" s="161">
        <f t="shared" si="4"/>
        <v>0</v>
      </c>
      <c r="P21" s="161">
        <v>0</v>
      </c>
      <c r="Q21" s="161">
        <f t="shared" si="5"/>
        <v>0</v>
      </c>
      <c r="R21" s="161"/>
      <c r="S21" s="161" t="s">
        <v>100</v>
      </c>
      <c r="T21" s="161" t="s">
        <v>101</v>
      </c>
      <c r="U21" s="161">
        <v>0</v>
      </c>
      <c r="V21" s="161">
        <f t="shared" si="6"/>
        <v>0</v>
      </c>
      <c r="W21" s="161"/>
      <c r="X21" s="161" t="s">
        <v>102</v>
      </c>
      <c r="Y21" s="154"/>
      <c r="Z21" s="154"/>
      <c r="AA21" s="154"/>
      <c r="AB21" s="154"/>
      <c r="AC21" s="154"/>
      <c r="AD21" s="154"/>
      <c r="AE21" s="154"/>
      <c r="AF21" s="154"/>
      <c r="AG21" s="154" t="s">
        <v>103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5">
      <c r="A22" s="175">
        <v>14</v>
      </c>
      <c r="B22" s="176"/>
      <c r="C22" s="183" t="s">
        <v>104</v>
      </c>
      <c r="D22" s="177" t="s">
        <v>99</v>
      </c>
      <c r="E22" s="178">
        <v>595</v>
      </c>
      <c r="F22" s="179"/>
      <c r="G22" s="180">
        <f t="shared" si="0"/>
        <v>0</v>
      </c>
      <c r="H22" s="162"/>
      <c r="I22" s="161">
        <f t="shared" si="1"/>
        <v>0</v>
      </c>
      <c r="J22" s="162"/>
      <c r="K22" s="161">
        <f t="shared" si="2"/>
        <v>0</v>
      </c>
      <c r="L22" s="161">
        <v>21</v>
      </c>
      <c r="M22" s="161">
        <f t="shared" si="3"/>
        <v>0</v>
      </c>
      <c r="N22" s="161">
        <v>0</v>
      </c>
      <c r="O22" s="161">
        <f t="shared" si="4"/>
        <v>0</v>
      </c>
      <c r="P22" s="161">
        <v>0</v>
      </c>
      <c r="Q22" s="161">
        <f t="shared" si="5"/>
        <v>0</v>
      </c>
      <c r="R22" s="161"/>
      <c r="S22" s="161" t="s">
        <v>100</v>
      </c>
      <c r="T22" s="161" t="s">
        <v>101</v>
      </c>
      <c r="U22" s="161">
        <v>0</v>
      </c>
      <c r="V22" s="161">
        <f t="shared" si="6"/>
        <v>0</v>
      </c>
      <c r="W22" s="161"/>
      <c r="X22" s="161" t="s">
        <v>102</v>
      </c>
      <c r="Y22" s="154"/>
      <c r="Z22" s="154"/>
      <c r="AA22" s="154"/>
      <c r="AB22" s="154"/>
      <c r="AC22" s="154"/>
      <c r="AD22" s="154"/>
      <c r="AE22" s="154"/>
      <c r="AF22" s="154"/>
      <c r="AG22" s="154" t="s">
        <v>103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5">
      <c r="A23" s="175">
        <v>15</v>
      </c>
      <c r="B23" s="176"/>
      <c r="C23" s="183" t="s">
        <v>149</v>
      </c>
      <c r="D23" s="177" t="s">
        <v>99</v>
      </c>
      <c r="E23" s="178">
        <v>10</v>
      </c>
      <c r="F23" s="179"/>
      <c r="G23" s="180">
        <f t="shared" si="0"/>
        <v>0</v>
      </c>
      <c r="H23" s="162"/>
      <c r="I23" s="161">
        <f t="shared" si="1"/>
        <v>0</v>
      </c>
      <c r="J23" s="162"/>
      <c r="K23" s="161">
        <f t="shared" si="2"/>
        <v>0</v>
      </c>
      <c r="L23" s="161">
        <v>21</v>
      </c>
      <c r="M23" s="161">
        <f t="shared" si="3"/>
        <v>0</v>
      </c>
      <c r="N23" s="161">
        <v>0</v>
      </c>
      <c r="O23" s="161">
        <f t="shared" si="4"/>
        <v>0</v>
      </c>
      <c r="P23" s="161">
        <v>0</v>
      </c>
      <c r="Q23" s="161">
        <f t="shared" si="5"/>
        <v>0</v>
      </c>
      <c r="R23" s="161"/>
      <c r="S23" s="161" t="s">
        <v>100</v>
      </c>
      <c r="T23" s="161" t="s">
        <v>101</v>
      </c>
      <c r="U23" s="161">
        <v>0</v>
      </c>
      <c r="V23" s="161">
        <f t="shared" si="6"/>
        <v>0</v>
      </c>
      <c r="W23" s="161"/>
      <c r="X23" s="161" t="s">
        <v>102</v>
      </c>
      <c r="Y23" s="154"/>
      <c r="Z23" s="154"/>
      <c r="AA23" s="154"/>
      <c r="AB23" s="154"/>
      <c r="AC23" s="154"/>
      <c r="AD23" s="154"/>
      <c r="AE23" s="154"/>
      <c r="AF23" s="154"/>
      <c r="AG23" s="154" t="s">
        <v>103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ht="20" outlineLevel="1" x14ac:dyDescent="0.25">
      <c r="A24" s="175">
        <v>16</v>
      </c>
      <c r="B24" s="176"/>
      <c r="C24" s="183" t="s">
        <v>156</v>
      </c>
      <c r="D24" s="177" t="s">
        <v>99</v>
      </c>
      <c r="E24" s="178">
        <v>40</v>
      </c>
      <c r="F24" s="179"/>
      <c r="G24" s="180">
        <f t="shared" si="0"/>
        <v>0</v>
      </c>
      <c r="H24" s="162"/>
      <c r="I24" s="161">
        <f t="shared" si="1"/>
        <v>0</v>
      </c>
      <c r="J24" s="162"/>
      <c r="K24" s="161">
        <f t="shared" si="2"/>
        <v>0</v>
      </c>
      <c r="L24" s="161">
        <v>21</v>
      </c>
      <c r="M24" s="161">
        <f t="shared" si="3"/>
        <v>0</v>
      </c>
      <c r="N24" s="161">
        <v>0</v>
      </c>
      <c r="O24" s="161">
        <f t="shared" si="4"/>
        <v>0</v>
      </c>
      <c r="P24" s="161">
        <v>0</v>
      </c>
      <c r="Q24" s="161">
        <f t="shared" si="5"/>
        <v>0</v>
      </c>
      <c r="R24" s="161"/>
      <c r="S24" s="161" t="s">
        <v>100</v>
      </c>
      <c r="T24" s="161" t="s">
        <v>101</v>
      </c>
      <c r="U24" s="161">
        <v>0</v>
      </c>
      <c r="V24" s="161">
        <f t="shared" si="6"/>
        <v>0</v>
      </c>
      <c r="W24" s="161"/>
      <c r="X24" s="161" t="s">
        <v>102</v>
      </c>
      <c r="Y24" s="154"/>
      <c r="Z24" s="154"/>
      <c r="AA24" s="154"/>
      <c r="AB24" s="154"/>
      <c r="AC24" s="154"/>
      <c r="AD24" s="154"/>
      <c r="AE24" s="154"/>
      <c r="AF24" s="154"/>
      <c r="AG24" s="154" t="s">
        <v>103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5">
      <c r="A25" s="175">
        <v>17</v>
      </c>
      <c r="B25" s="176"/>
      <c r="C25" s="183" t="s">
        <v>154</v>
      </c>
      <c r="D25" s="177" t="s">
        <v>99</v>
      </c>
      <c r="E25" s="178">
        <v>40</v>
      </c>
      <c r="F25" s="179"/>
      <c r="G25" s="180">
        <f t="shared" si="0"/>
        <v>0</v>
      </c>
      <c r="H25" s="162"/>
      <c r="I25" s="161">
        <f t="shared" si="1"/>
        <v>0</v>
      </c>
      <c r="J25" s="162"/>
      <c r="K25" s="161">
        <f t="shared" si="2"/>
        <v>0</v>
      </c>
      <c r="L25" s="161">
        <v>21</v>
      </c>
      <c r="M25" s="161">
        <f t="shared" si="3"/>
        <v>0</v>
      </c>
      <c r="N25" s="161">
        <v>0</v>
      </c>
      <c r="O25" s="161">
        <f t="shared" si="4"/>
        <v>0</v>
      </c>
      <c r="P25" s="161">
        <v>0</v>
      </c>
      <c r="Q25" s="161">
        <f t="shared" si="5"/>
        <v>0</v>
      </c>
      <c r="R25" s="161"/>
      <c r="S25" s="161" t="s">
        <v>100</v>
      </c>
      <c r="T25" s="161" t="s">
        <v>101</v>
      </c>
      <c r="U25" s="161">
        <v>0</v>
      </c>
      <c r="V25" s="161">
        <f t="shared" si="6"/>
        <v>0</v>
      </c>
      <c r="W25" s="161"/>
      <c r="X25" s="161" t="s">
        <v>102</v>
      </c>
      <c r="Y25" s="154"/>
      <c r="Z25" s="154"/>
      <c r="AA25" s="154"/>
      <c r="AB25" s="154"/>
      <c r="AC25" s="154"/>
      <c r="AD25" s="154"/>
      <c r="AE25" s="154"/>
      <c r="AF25" s="154"/>
      <c r="AG25" s="154" t="s">
        <v>103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5">
      <c r="A26" s="175">
        <v>18</v>
      </c>
      <c r="B26" s="176"/>
      <c r="C26" s="183" t="s">
        <v>150</v>
      </c>
      <c r="D26" s="177" t="s">
        <v>99</v>
      </c>
      <c r="E26" s="178">
        <v>100</v>
      </c>
      <c r="F26" s="179"/>
      <c r="G26" s="180">
        <f t="shared" si="0"/>
        <v>0</v>
      </c>
      <c r="H26" s="162"/>
      <c r="I26" s="161">
        <f t="shared" si="1"/>
        <v>0</v>
      </c>
      <c r="J26" s="162"/>
      <c r="K26" s="161">
        <f t="shared" si="2"/>
        <v>0</v>
      </c>
      <c r="L26" s="161">
        <v>21</v>
      </c>
      <c r="M26" s="161">
        <f t="shared" si="3"/>
        <v>0</v>
      </c>
      <c r="N26" s="161">
        <v>0</v>
      </c>
      <c r="O26" s="161">
        <f t="shared" si="4"/>
        <v>0</v>
      </c>
      <c r="P26" s="161">
        <v>0</v>
      </c>
      <c r="Q26" s="161">
        <f t="shared" si="5"/>
        <v>0</v>
      </c>
      <c r="R26" s="161"/>
      <c r="S26" s="161" t="s">
        <v>100</v>
      </c>
      <c r="T26" s="161" t="s">
        <v>101</v>
      </c>
      <c r="U26" s="161">
        <v>0</v>
      </c>
      <c r="V26" s="161">
        <f t="shared" si="6"/>
        <v>0</v>
      </c>
      <c r="W26" s="161"/>
      <c r="X26" s="161" t="s">
        <v>102</v>
      </c>
      <c r="Y26" s="154"/>
      <c r="Z26" s="154"/>
      <c r="AA26" s="154"/>
      <c r="AB26" s="154"/>
      <c r="AC26" s="154"/>
      <c r="AD26" s="154"/>
      <c r="AE26" s="154"/>
      <c r="AF26" s="154"/>
      <c r="AG26" s="154" t="s">
        <v>103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5">
      <c r="A27" s="175">
        <v>19</v>
      </c>
      <c r="B27" s="176"/>
      <c r="C27" s="183" t="s">
        <v>151</v>
      </c>
      <c r="D27" s="177" t="s">
        <v>99</v>
      </c>
      <c r="E27" s="178">
        <v>100</v>
      </c>
      <c r="F27" s="179"/>
      <c r="G27" s="180">
        <f t="shared" si="0"/>
        <v>0</v>
      </c>
      <c r="H27" s="162"/>
      <c r="I27" s="161">
        <f t="shared" si="1"/>
        <v>0</v>
      </c>
      <c r="J27" s="162"/>
      <c r="K27" s="161">
        <f t="shared" si="2"/>
        <v>0</v>
      </c>
      <c r="L27" s="161">
        <v>21</v>
      </c>
      <c r="M27" s="161">
        <f t="shared" si="3"/>
        <v>0</v>
      </c>
      <c r="N27" s="161">
        <v>0</v>
      </c>
      <c r="O27" s="161">
        <f t="shared" si="4"/>
        <v>0</v>
      </c>
      <c r="P27" s="161">
        <v>0</v>
      </c>
      <c r="Q27" s="161">
        <f t="shared" si="5"/>
        <v>0</v>
      </c>
      <c r="R27" s="161"/>
      <c r="S27" s="161" t="s">
        <v>100</v>
      </c>
      <c r="T27" s="161" t="s">
        <v>101</v>
      </c>
      <c r="U27" s="161">
        <v>0</v>
      </c>
      <c r="V27" s="161">
        <f t="shared" si="6"/>
        <v>0</v>
      </c>
      <c r="W27" s="161"/>
      <c r="X27" s="161" t="s">
        <v>102</v>
      </c>
      <c r="Y27" s="154"/>
      <c r="Z27" s="154"/>
      <c r="AA27" s="154"/>
      <c r="AB27" s="154"/>
      <c r="AC27" s="154"/>
      <c r="AD27" s="154"/>
      <c r="AE27" s="154"/>
      <c r="AF27" s="154"/>
      <c r="AG27" s="154" t="s">
        <v>103</v>
      </c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5">
      <c r="A28" s="175">
        <v>20</v>
      </c>
      <c r="B28" s="176"/>
      <c r="C28" s="183" t="s">
        <v>152</v>
      </c>
      <c r="D28" s="177" t="s">
        <v>99</v>
      </c>
      <c r="E28" s="178">
        <v>100</v>
      </c>
      <c r="F28" s="179"/>
      <c r="G28" s="180">
        <f t="shared" si="0"/>
        <v>0</v>
      </c>
      <c r="H28" s="162"/>
      <c r="I28" s="161">
        <f t="shared" si="1"/>
        <v>0</v>
      </c>
      <c r="J28" s="162"/>
      <c r="K28" s="161">
        <f t="shared" si="2"/>
        <v>0</v>
      </c>
      <c r="L28" s="161">
        <v>21</v>
      </c>
      <c r="M28" s="161">
        <f t="shared" si="3"/>
        <v>0</v>
      </c>
      <c r="N28" s="161">
        <v>0</v>
      </c>
      <c r="O28" s="161">
        <f t="shared" si="4"/>
        <v>0</v>
      </c>
      <c r="P28" s="161">
        <v>0</v>
      </c>
      <c r="Q28" s="161">
        <f t="shared" si="5"/>
        <v>0</v>
      </c>
      <c r="R28" s="161"/>
      <c r="S28" s="161" t="s">
        <v>100</v>
      </c>
      <c r="T28" s="161" t="s">
        <v>101</v>
      </c>
      <c r="U28" s="161">
        <v>0</v>
      </c>
      <c r="V28" s="161">
        <f t="shared" si="6"/>
        <v>0</v>
      </c>
      <c r="W28" s="161"/>
      <c r="X28" s="161" t="s">
        <v>102</v>
      </c>
      <c r="Y28" s="154"/>
      <c r="Z28" s="154"/>
      <c r="AA28" s="154"/>
      <c r="AB28" s="154"/>
      <c r="AC28" s="154"/>
      <c r="AD28" s="154"/>
      <c r="AE28" s="154"/>
      <c r="AF28" s="154"/>
      <c r="AG28" s="154" t="s">
        <v>103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5">
      <c r="A29" s="175">
        <v>21</v>
      </c>
      <c r="B29" s="176"/>
      <c r="C29" s="183" t="s">
        <v>153</v>
      </c>
      <c r="D29" s="177" t="s">
        <v>99</v>
      </c>
      <c r="E29" s="178">
        <v>100</v>
      </c>
      <c r="F29" s="179"/>
      <c r="G29" s="180">
        <f t="shared" si="0"/>
        <v>0</v>
      </c>
      <c r="H29" s="162"/>
      <c r="I29" s="161">
        <f t="shared" si="1"/>
        <v>0</v>
      </c>
      <c r="J29" s="162"/>
      <c r="K29" s="161">
        <f t="shared" si="2"/>
        <v>0</v>
      </c>
      <c r="L29" s="161">
        <v>21</v>
      </c>
      <c r="M29" s="161">
        <f t="shared" si="3"/>
        <v>0</v>
      </c>
      <c r="N29" s="161">
        <v>0</v>
      </c>
      <c r="O29" s="161">
        <f t="shared" si="4"/>
        <v>0</v>
      </c>
      <c r="P29" s="161">
        <v>0</v>
      </c>
      <c r="Q29" s="161">
        <f t="shared" si="5"/>
        <v>0</v>
      </c>
      <c r="R29" s="161"/>
      <c r="S29" s="161" t="s">
        <v>100</v>
      </c>
      <c r="T29" s="161" t="s">
        <v>101</v>
      </c>
      <c r="U29" s="161">
        <v>0</v>
      </c>
      <c r="V29" s="161">
        <f t="shared" si="6"/>
        <v>0</v>
      </c>
      <c r="W29" s="161"/>
      <c r="X29" s="161" t="s">
        <v>102</v>
      </c>
      <c r="Y29" s="154"/>
      <c r="Z29" s="154"/>
      <c r="AA29" s="154"/>
      <c r="AB29" s="154"/>
      <c r="AC29" s="154"/>
      <c r="AD29" s="154"/>
      <c r="AE29" s="154"/>
      <c r="AF29" s="154"/>
      <c r="AG29" s="154" t="s">
        <v>103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5">
      <c r="A30" s="175">
        <v>22</v>
      </c>
      <c r="B30" s="176"/>
      <c r="C30" s="183" t="s">
        <v>155</v>
      </c>
      <c r="D30" s="177" t="s">
        <v>99</v>
      </c>
      <c r="E30" s="178">
        <v>100</v>
      </c>
      <c r="F30" s="179"/>
      <c r="G30" s="180">
        <f t="shared" si="0"/>
        <v>0</v>
      </c>
      <c r="H30" s="162"/>
      <c r="I30" s="161">
        <f t="shared" si="1"/>
        <v>0</v>
      </c>
      <c r="J30" s="162"/>
      <c r="K30" s="161">
        <f t="shared" si="2"/>
        <v>0</v>
      </c>
      <c r="L30" s="161">
        <v>21</v>
      </c>
      <c r="M30" s="161">
        <f t="shared" si="3"/>
        <v>0</v>
      </c>
      <c r="N30" s="161">
        <v>0</v>
      </c>
      <c r="O30" s="161">
        <f t="shared" si="4"/>
        <v>0</v>
      </c>
      <c r="P30" s="161">
        <v>0</v>
      </c>
      <c r="Q30" s="161">
        <f t="shared" si="5"/>
        <v>0</v>
      </c>
      <c r="R30" s="161"/>
      <c r="S30" s="161" t="s">
        <v>100</v>
      </c>
      <c r="T30" s="161" t="s">
        <v>101</v>
      </c>
      <c r="U30" s="161">
        <v>0</v>
      </c>
      <c r="V30" s="161">
        <f t="shared" si="6"/>
        <v>0</v>
      </c>
      <c r="W30" s="161"/>
      <c r="X30" s="161" t="s">
        <v>102</v>
      </c>
      <c r="Y30" s="154"/>
      <c r="Z30" s="154"/>
      <c r="AA30" s="154"/>
      <c r="AB30" s="154"/>
      <c r="AC30" s="154"/>
      <c r="AD30" s="154"/>
      <c r="AE30" s="154"/>
      <c r="AF30" s="154"/>
      <c r="AG30" s="154" t="s">
        <v>103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ht="20" outlineLevel="1" x14ac:dyDescent="0.25">
      <c r="A31" s="175">
        <v>23</v>
      </c>
      <c r="B31" s="176"/>
      <c r="C31" s="183" t="s">
        <v>108</v>
      </c>
      <c r="D31" s="177" t="s">
        <v>109</v>
      </c>
      <c r="E31" s="178">
        <v>1</v>
      </c>
      <c r="F31" s="179"/>
      <c r="G31" s="180">
        <f t="shared" si="0"/>
        <v>0</v>
      </c>
      <c r="H31" s="162"/>
      <c r="I31" s="161">
        <f t="shared" si="1"/>
        <v>0</v>
      </c>
      <c r="J31" s="162"/>
      <c r="K31" s="161">
        <f t="shared" si="2"/>
        <v>0</v>
      </c>
      <c r="L31" s="161">
        <v>21</v>
      </c>
      <c r="M31" s="161">
        <f t="shared" si="3"/>
        <v>0</v>
      </c>
      <c r="N31" s="161">
        <v>0</v>
      </c>
      <c r="O31" s="161">
        <f t="shared" si="4"/>
        <v>0</v>
      </c>
      <c r="P31" s="161">
        <v>0</v>
      </c>
      <c r="Q31" s="161">
        <f t="shared" si="5"/>
        <v>0</v>
      </c>
      <c r="R31" s="161"/>
      <c r="S31" s="161" t="s">
        <v>100</v>
      </c>
      <c r="T31" s="161" t="s">
        <v>101</v>
      </c>
      <c r="U31" s="161">
        <v>0</v>
      </c>
      <c r="V31" s="161">
        <f t="shared" si="6"/>
        <v>0</v>
      </c>
      <c r="W31" s="161"/>
      <c r="X31" s="161" t="s">
        <v>102</v>
      </c>
      <c r="Y31" s="154"/>
      <c r="Z31" s="154"/>
      <c r="AA31" s="154"/>
      <c r="AB31" s="154"/>
      <c r="AC31" s="154"/>
      <c r="AD31" s="154"/>
      <c r="AE31" s="154"/>
      <c r="AF31" s="154"/>
      <c r="AG31" s="154" t="s">
        <v>103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5">
      <c r="A32" s="175">
        <v>24</v>
      </c>
      <c r="B32" s="176"/>
      <c r="C32" s="183" t="s">
        <v>110</v>
      </c>
      <c r="D32" s="177" t="s">
        <v>99</v>
      </c>
      <c r="E32" s="178">
        <v>1</v>
      </c>
      <c r="F32" s="179"/>
      <c r="G32" s="180">
        <f t="shared" si="0"/>
        <v>0</v>
      </c>
      <c r="H32" s="162"/>
      <c r="I32" s="161">
        <f t="shared" si="1"/>
        <v>0</v>
      </c>
      <c r="J32" s="162"/>
      <c r="K32" s="161">
        <f t="shared" si="2"/>
        <v>0</v>
      </c>
      <c r="L32" s="161">
        <v>21</v>
      </c>
      <c r="M32" s="161">
        <f t="shared" si="3"/>
        <v>0</v>
      </c>
      <c r="N32" s="161">
        <v>0</v>
      </c>
      <c r="O32" s="161">
        <f t="shared" si="4"/>
        <v>0</v>
      </c>
      <c r="P32" s="161">
        <v>0</v>
      </c>
      <c r="Q32" s="161">
        <f t="shared" si="5"/>
        <v>0</v>
      </c>
      <c r="R32" s="161"/>
      <c r="S32" s="161" t="s">
        <v>100</v>
      </c>
      <c r="T32" s="161" t="s">
        <v>101</v>
      </c>
      <c r="U32" s="161">
        <v>0</v>
      </c>
      <c r="V32" s="161">
        <f t="shared" si="6"/>
        <v>0</v>
      </c>
      <c r="W32" s="161"/>
      <c r="X32" s="161" t="s">
        <v>102</v>
      </c>
      <c r="Y32" s="154"/>
      <c r="Z32" s="154"/>
      <c r="AA32" s="154"/>
      <c r="AB32" s="154"/>
      <c r="AC32" s="154"/>
      <c r="AD32" s="154"/>
      <c r="AE32" s="154"/>
      <c r="AF32" s="154"/>
      <c r="AG32" s="154" t="s">
        <v>103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ht="40" outlineLevel="1" x14ac:dyDescent="0.25">
      <c r="A33" s="175">
        <v>25</v>
      </c>
      <c r="B33" s="176"/>
      <c r="C33" s="183" t="s">
        <v>168</v>
      </c>
      <c r="D33" s="177" t="s">
        <v>111</v>
      </c>
      <c r="E33" s="178">
        <v>4</v>
      </c>
      <c r="F33" s="179"/>
      <c r="G33" s="180">
        <f t="shared" ref="G33:G34" si="14">ROUND(E33*F33,2)</f>
        <v>0</v>
      </c>
      <c r="H33" s="162"/>
      <c r="I33" s="161">
        <f t="shared" ref="I33:I34" si="15">ROUND(E33*H33,2)</f>
        <v>0</v>
      </c>
      <c r="J33" s="162"/>
      <c r="K33" s="161">
        <f t="shared" ref="K33:K34" si="16">ROUND(E33*J33,2)</f>
        <v>0</v>
      </c>
      <c r="L33" s="161">
        <v>21</v>
      </c>
      <c r="M33" s="161">
        <f t="shared" ref="M33:M34" si="17">G33*(1+L33/100)</f>
        <v>0</v>
      </c>
      <c r="N33" s="161">
        <v>0</v>
      </c>
      <c r="O33" s="161">
        <f t="shared" ref="O33:O34" si="18">ROUND(E33*N33,2)</f>
        <v>0</v>
      </c>
      <c r="P33" s="161">
        <v>0</v>
      </c>
      <c r="Q33" s="161">
        <f t="shared" ref="Q33:Q34" si="19">ROUND(E33*P33,2)</f>
        <v>0</v>
      </c>
      <c r="R33" s="161"/>
      <c r="S33" s="161" t="s">
        <v>100</v>
      </c>
      <c r="T33" s="161" t="s">
        <v>101</v>
      </c>
      <c r="U33" s="161">
        <v>0</v>
      </c>
      <c r="V33" s="161">
        <f t="shared" ref="V33:V34" si="20">ROUND(E33*U33,2)</f>
        <v>0</v>
      </c>
      <c r="W33" s="161"/>
      <c r="X33" s="161" t="s">
        <v>102</v>
      </c>
      <c r="Y33" s="154"/>
      <c r="Z33" s="154"/>
      <c r="AA33" s="154"/>
      <c r="AB33" s="154"/>
      <c r="AC33" s="154"/>
      <c r="AD33" s="154"/>
      <c r="AE33" s="154"/>
      <c r="AF33" s="154"/>
      <c r="AG33" s="154" t="s">
        <v>103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52" outlineLevel="1" x14ac:dyDescent="0.25">
      <c r="A34" s="175">
        <v>26</v>
      </c>
      <c r="B34" s="176"/>
      <c r="C34" s="183" t="s">
        <v>169</v>
      </c>
      <c r="D34" s="177" t="s">
        <v>109</v>
      </c>
      <c r="E34" s="178">
        <v>1</v>
      </c>
      <c r="F34" s="179"/>
      <c r="G34" s="180">
        <f t="shared" si="14"/>
        <v>0</v>
      </c>
      <c r="H34" s="162"/>
      <c r="I34" s="161">
        <f t="shared" si="15"/>
        <v>0</v>
      </c>
      <c r="J34" s="162"/>
      <c r="K34" s="161">
        <f t="shared" si="16"/>
        <v>0</v>
      </c>
      <c r="L34" s="161">
        <v>21</v>
      </c>
      <c r="M34" s="161">
        <f t="shared" si="17"/>
        <v>0</v>
      </c>
      <c r="N34" s="161">
        <v>0</v>
      </c>
      <c r="O34" s="161">
        <f t="shared" si="18"/>
        <v>0</v>
      </c>
      <c r="P34" s="161">
        <v>0</v>
      </c>
      <c r="Q34" s="161">
        <f t="shared" si="19"/>
        <v>0</v>
      </c>
      <c r="R34" s="161"/>
      <c r="S34" s="161" t="s">
        <v>100</v>
      </c>
      <c r="T34" s="161" t="s">
        <v>101</v>
      </c>
      <c r="U34" s="161">
        <v>0</v>
      </c>
      <c r="V34" s="161">
        <f t="shared" si="20"/>
        <v>0</v>
      </c>
      <c r="W34" s="161"/>
      <c r="X34" s="161" t="s">
        <v>102</v>
      </c>
      <c r="Y34" s="154"/>
      <c r="Z34" s="154"/>
      <c r="AA34" s="154"/>
      <c r="AB34" s="154"/>
      <c r="AC34" s="154"/>
      <c r="AD34" s="154"/>
      <c r="AE34" s="154"/>
      <c r="AF34" s="154"/>
      <c r="AG34" s="154" t="s">
        <v>103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ht="13" x14ac:dyDescent="0.25">
      <c r="A35" s="164" t="s">
        <v>97</v>
      </c>
      <c r="B35" s="165" t="s">
        <v>62</v>
      </c>
      <c r="C35" s="182" t="s">
        <v>64</v>
      </c>
      <c r="D35" s="166"/>
      <c r="E35" s="167"/>
      <c r="F35" s="168"/>
      <c r="G35" s="169">
        <f>SUM(G36:G46)</f>
        <v>0</v>
      </c>
      <c r="H35" s="163"/>
      <c r="I35" s="163">
        <f>SUM(I36:I46)</f>
        <v>0</v>
      </c>
      <c r="J35" s="163"/>
      <c r="K35" s="163">
        <f>SUM(K36:K46)</f>
        <v>0</v>
      </c>
      <c r="L35" s="163"/>
      <c r="M35" s="163">
        <f>SUM(M36:M46)</f>
        <v>0</v>
      </c>
      <c r="N35" s="163"/>
      <c r="O35" s="163">
        <f>SUM(O36:O46)</f>
        <v>0</v>
      </c>
      <c r="P35" s="163"/>
      <c r="Q35" s="163">
        <f>SUM(Q36:Q46)</f>
        <v>0</v>
      </c>
      <c r="R35" s="163"/>
      <c r="S35" s="163"/>
      <c r="T35" s="163"/>
      <c r="U35" s="163"/>
      <c r="V35" s="163">
        <f>SUM(V36:V46)</f>
        <v>0</v>
      </c>
      <c r="W35" s="163"/>
      <c r="X35" s="163"/>
      <c r="AG35" t="s">
        <v>98</v>
      </c>
    </row>
    <row r="36" spans="1:60" ht="40" outlineLevel="1" x14ac:dyDescent="0.25">
      <c r="A36" s="175">
        <v>27</v>
      </c>
      <c r="B36" s="176"/>
      <c r="C36" s="183" t="s">
        <v>158</v>
      </c>
      <c r="D36" s="177" t="s">
        <v>99</v>
      </c>
      <c r="E36" s="178">
        <v>1</v>
      </c>
      <c r="F36" s="179"/>
      <c r="G36" s="180">
        <f t="shared" ref="G36:G46" si="21">ROUND(E36*F36,2)</f>
        <v>0</v>
      </c>
      <c r="H36" s="162"/>
      <c r="I36" s="161">
        <f t="shared" ref="I36:I46" si="22">ROUND(E36*H36,2)</f>
        <v>0</v>
      </c>
      <c r="J36" s="162"/>
      <c r="K36" s="161">
        <f t="shared" ref="K36:K46" si="23">ROUND(E36*J36,2)</f>
        <v>0</v>
      </c>
      <c r="L36" s="161">
        <v>21</v>
      </c>
      <c r="M36" s="161">
        <f t="shared" ref="M36:M46" si="24">G36*(1+L36/100)</f>
        <v>0</v>
      </c>
      <c r="N36" s="161">
        <v>0</v>
      </c>
      <c r="O36" s="161">
        <f t="shared" ref="O36:O46" si="25">ROUND(E36*N36,2)</f>
        <v>0</v>
      </c>
      <c r="P36" s="161">
        <v>0</v>
      </c>
      <c r="Q36" s="161">
        <f t="shared" ref="Q36:Q46" si="26">ROUND(E36*P36,2)</f>
        <v>0</v>
      </c>
      <c r="R36" s="161"/>
      <c r="S36" s="161" t="s">
        <v>100</v>
      </c>
      <c r="T36" s="161" t="s">
        <v>101</v>
      </c>
      <c r="U36" s="161">
        <v>0</v>
      </c>
      <c r="V36" s="161">
        <f t="shared" ref="V36:V46" si="27">ROUND(E36*U36,2)</f>
        <v>0</v>
      </c>
      <c r="W36" s="161"/>
      <c r="X36" s="161" t="s">
        <v>102</v>
      </c>
      <c r="Y36" s="154"/>
      <c r="Z36" s="154"/>
      <c r="AA36" s="154"/>
      <c r="AB36" s="154"/>
      <c r="AC36" s="154"/>
      <c r="AD36" s="154"/>
      <c r="AE36" s="154"/>
      <c r="AF36" s="154"/>
      <c r="AG36" s="154" t="s">
        <v>103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ht="40" outlineLevel="1" x14ac:dyDescent="0.25">
      <c r="A37" s="175">
        <v>28</v>
      </c>
      <c r="B37" s="176"/>
      <c r="C37" s="183" t="s">
        <v>159</v>
      </c>
      <c r="D37" s="177" t="s">
        <v>99</v>
      </c>
      <c r="E37" s="178">
        <v>1</v>
      </c>
      <c r="F37" s="179"/>
      <c r="G37" s="180">
        <f t="shared" si="21"/>
        <v>0</v>
      </c>
      <c r="H37" s="162"/>
      <c r="I37" s="161">
        <f t="shared" si="22"/>
        <v>0</v>
      </c>
      <c r="J37" s="162"/>
      <c r="K37" s="161">
        <f t="shared" si="23"/>
        <v>0</v>
      </c>
      <c r="L37" s="161">
        <v>21</v>
      </c>
      <c r="M37" s="161">
        <f t="shared" si="24"/>
        <v>0</v>
      </c>
      <c r="N37" s="161">
        <v>0</v>
      </c>
      <c r="O37" s="161">
        <f t="shared" si="25"/>
        <v>0</v>
      </c>
      <c r="P37" s="161">
        <v>0</v>
      </c>
      <c r="Q37" s="161">
        <f t="shared" si="26"/>
        <v>0</v>
      </c>
      <c r="R37" s="161"/>
      <c r="S37" s="161" t="s">
        <v>100</v>
      </c>
      <c r="T37" s="161" t="s">
        <v>101</v>
      </c>
      <c r="U37" s="161">
        <v>0</v>
      </c>
      <c r="V37" s="161">
        <f t="shared" si="27"/>
        <v>0</v>
      </c>
      <c r="W37" s="161"/>
      <c r="X37" s="161" t="s">
        <v>102</v>
      </c>
      <c r="Y37" s="154"/>
      <c r="Z37" s="154"/>
      <c r="AA37" s="154"/>
      <c r="AB37" s="154"/>
      <c r="AC37" s="154"/>
      <c r="AD37" s="154"/>
      <c r="AE37" s="154"/>
      <c r="AF37" s="154"/>
      <c r="AG37" s="154" t="s">
        <v>103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ht="40" outlineLevel="1" x14ac:dyDescent="0.25">
      <c r="A38" s="175">
        <v>29</v>
      </c>
      <c r="B38" s="176"/>
      <c r="C38" s="183" t="s">
        <v>160</v>
      </c>
      <c r="D38" s="177" t="s">
        <v>99</v>
      </c>
      <c r="E38" s="178">
        <v>6</v>
      </c>
      <c r="F38" s="179"/>
      <c r="G38" s="180">
        <f t="shared" si="21"/>
        <v>0</v>
      </c>
      <c r="H38" s="162"/>
      <c r="I38" s="161">
        <f t="shared" si="22"/>
        <v>0</v>
      </c>
      <c r="J38" s="162"/>
      <c r="K38" s="161">
        <f t="shared" si="23"/>
        <v>0</v>
      </c>
      <c r="L38" s="161">
        <v>21</v>
      </c>
      <c r="M38" s="161">
        <f t="shared" si="24"/>
        <v>0</v>
      </c>
      <c r="N38" s="161">
        <v>0</v>
      </c>
      <c r="O38" s="161">
        <f t="shared" si="25"/>
        <v>0</v>
      </c>
      <c r="P38" s="161">
        <v>0</v>
      </c>
      <c r="Q38" s="161">
        <f t="shared" si="26"/>
        <v>0</v>
      </c>
      <c r="R38" s="161"/>
      <c r="S38" s="161" t="s">
        <v>100</v>
      </c>
      <c r="T38" s="161" t="s">
        <v>101</v>
      </c>
      <c r="U38" s="161">
        <v>0</v>
      </c>
      <c r="V38" s="161">
        <f t="shared" si="27"/>
        <v>0</v>
      </c>
      <c r="W38" s="161"/>
      <c r="X38" s="161" t="s">
        <v>102</v>
      </c>
      <c r="Y38" s="154"/>
      <c r="Z38" s="154"/>
      <c r="AA38" s="154"/>
      <c r="AB38" s="154"/>
      <c r="AC38" s="154"/>
      <c r="AD38" s="154"/>
      <c r="AE38" s="154"/>
      <c r="AF38" s="154"/>
      <c r="AG38" s="154" t="s">
        <v>103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ht="40" outlineLevel="1" x14ac:dyDescent="0.25">
      <c r="A39" s="175">
        <v>30</v>
      </c>
      <c r="B39" s="176"/>
      <c r="C39" s="183" t="s">
        <v>161</v>
      </c>
      <c r="D39" s="177" t="s">
        <v>99</v>
      </c>
      <c r="E39" s="178">
        <v>2</v>
      </c>
      <c r="F39" s="179"/>
      <c r="G39" s="180">
        <f t="shared" si="21"/>
        <v>0</v>
      </c>
      <c r="H39" s="162"/>
      <c r="I39" s="161">
        <f t="shared" si="22"/>
        <v>0</v>
      </c>
      <c r="J39" s="162"/>
      <c r="K39" s="161">
        <f t="shared" si="23"/>
        <v>0</v>
      </c>
      <c r="L39" s="161">
        <v>21</v>
      </c>
      <c r="M39" s="161">
        <f t="shared" si="24"/>
        <v>0</v>
      </c>
      <c r="N39" s="161">
        <v>0</v>
      </c>
      <c r="O39" s="161">
        <f t="shared" si="25"/>
        <v>0</v>
      </c>
      <c r="P39" s="161">
        <v>0</v>
      </c>
      <c r="Q39" s="161">
        <f t="shared" si="26"/>
        <v>0</v>
      </c>
      <c r="R39" s="161"/>
      <c r="S39" s="161" t="s">
        <v>100</v>
      </c>
      <c r="T39" s="161" t="s">
        <v>101</v>
      </c>
      <c r="U39" s="161">
        <v>0</v>
      </c>
      <c r="V39" s="161">
        <f t="shared" si="27"/>
        <v>0</v>
      </c>
      <c r="W39" s="161"/>
      <c r="X39" s="161" t="s">
        <v>106</v>
      </c>
      <c r="Y39" s="154"/>
      <c r="Z39" s="154"/>
      <c r="AA39" s="154"/>
      <c r="AB39" s="154"/>
      <c r="AC39" s="154"/>
      <c r="AD39" s="154"/>
      <c r="AE39" s="154"/>
      <c r="AF39" s="154"/>
      <c r="AG39" s="154" t="s">
        <v>107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ht="40" outlineLevel="1" x14ac:dyDescent="0.25">
      <c r="A40" s="175">
        <v>31</v>
      </c>
      <c r="B40" s="176"/>
      <c r="C40" s="183" t="s">
        <v>162</v>
      </c>
      <c r="D40" s="177" t="s">
        <v>99</v>
      </c>
      <c r="E40" s="178">
        <v>2</v>
      </c>
      <c r="F40" s="179"/>
      <c r="G40" s="180">
        <f t="shared" si="21"/>
        <v>0</v>
      </c>
      <c r="H40" s="162"/>
      <c r="I40" s="161">
        <f t="shared" si="22"/>
        <v>0</v>
      </c>
      <c r="J40" s="162"/>
      <c r="K40" s="161">
        <f t="shared" si="23"/>
        <v>0</v>
      </c>
      <c r="L40" s="161">
        <v>21</v>
      </c>
      <c r="M40" s="161">
        <f t="shared" si="24"/>
        <v>0</v>
      </c>
      <c r="N40" s="161">
        <v>0</v>
      </c>
      <c r="O40" s="161">
        <f t="shared" si="25"/>
        <v>0</v>
      </c>
      <c r="P40" s="161">
        <v>0</v>
      </c>
      <c r="Q40" s="161">
        <f t="shared" si="26"/>
        <v>0</v>
      </c>
      <c r="R40" s="161"/>
      <c r="S40" s="161" t="s">
        <v>100</v>
      </c>
      <c r="T40" s="161" t="s">
        <v>101</v>
      </c>
      <c r="U40" s="161">
        <v>0</v>
      </c>
      <c r="V40" s="161">
        <f t="shared" si="27"/>
        <v>0</v>
      </c>
      <c r="W40" s="161"/>
      <c r="X40" s="161" t="s">
        <v>106</v>
      </c>
      <c r="Y40" s="154"/>
      <c r="Z40" s="154"/>
      <c r="AA40" s="154"/>
      <c r="AB40" s="154"/>
      <c r="AC40" s="154"/>
      <c r="AD40" s="154"/>
      <c r="AE40" s="154"/>
      <c r="AF40" s="154"/>
      <c r="AG40" s="154" t="s">
        <v>107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ht="40" outlineLevel="1" x14ac:dyDescent="0.25">
      <c r="A41" s="175">
        <v>32</v>
      </c>
      <c r="B41" s="176"/>
      <c r="C41" s="183" t="s">
        <v>163</v>
      </c>
      <c r="D41" s="177" t="s">
        <v>99</v>
      </c>
      <c r="E41" s="178">
        <v>8</v>
      </c>
      <c r="F41" s="179"/>
      <c r="G41" s="180">
        <f t="shared" si="21"/>
        <v>0</v>
      </c>
      <c r="H41" s="162"/>
      <c r="I41" s="161">
        <f t="shared" si="22"/>
        <v>0</v>
      </c>
      <c r="J41" s="162"/>
      <c r="K41" s="161">
        <f t="shared" si="23"/>
        <v>0</v>
      </c>
      <c r="L41" s="161">
        <v>21</v>
      </c>
      <c r="M41" s="161">
        <f t="shared" si="24"/>
        <v>0</v>
      </c>
      <c r="N41" s="161">
        <v>0</v>
      </c>
      <c r="O41" s="161">
        <f t="shared" si="25"/>
        <v>0</v>
      </c>
      <c r="P41" s="161">
        <v>0</v>
      </c>
      <c r="Q41" s="161">
        <f t="shared" si="26"/>
        <v>0</v>
      </c>
      <c r="R41" s="161"/>
      <c r="S41" s="161" t="s">
        <v>100</v>
      </c>
      <c r="T41" s="161" t="s">
        <v>101</v>
      </c>
      <c r="U41" s="161">
        <v>0</v>
      </c>
      <c r="V41" s="161">
        <f t="shared" si="27"/>
        <v>0</v>
      </c>
      <c r="W41" s="161"/>
      <c r="X41" s="161" t="s">
        <v>102</v>
      </c>
      <c r="Y41" s="154"/>
      <c r="Z41" s="154"/>
      <c r="AA41" s="154"/>
      <c r="AB41" s="154"/>
      <c r="AC41" s="154"/>
      <c r="AD41" s="154"/>
      <c r="AE41" s="154"/>
      <c r="AF41" s="154"/>
      <c r="AG41" s="154" t="s">
        <v>103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ht="41" outlineLevel="1" x14ac:dyDescent="0.25">
      <c r="A42" s="175">
        <v>33</v>
      </c>
      <c r="B42" s="176"/>
      <c r="C42" s="183" t="s">
        <v>164</v>
      </c>
      <c r="D42" s="177" t="s">
        <v>99</v>
      </c>
      <c r="E42" s="178">
        <v>1</v>
      </c>
      <c r="F42" s="179"/>
      <c r="G42" s="180">
        <f t="shared" si="21"/>
        <v>0</v>
      </c>
      <c r="H42" s="162"/>
      <c r="I42" s="161">
        <f t="shared" si="22"/>
        <v>0</v>
      </c>
      <c r="J42" s="162"/>
      <c r="K42" s="161">
        <f t="shared" si="23"/>
        <v>0</v>
      </c>
      <c r="L42" s="161">
        <v>21</v>
      </c>
      <c r="M42" s="161">
        <f t="shared" si="24"/>
        <v>0</v>
      </c>
      <c r="N42" s="161">
        <v>0</v>
      </c>
      <c r="O42" s="161">
        <f t="shared" si="25"/>
        <v>0</v>
      </c>
      <c r="P42" s="161">
        <v>0</v>
      </c>
      <c r="Q42" s="161">
        <f t="shared" si="26"/>
        <v>0</v>
      </c>
      <c r="R42" s="161"/>
      <c r="S42" s="161" t="s">
        <v>100</v>
      </c>
      <c r="T42" s="161" t="s">
        <v>101</v>
      </c>
      <c r="U42" s="161">
        <v>0</v>
      </c>
      <c r="V42" s="161">
        <f t="shared" si="27"/>
        <v>0</v>
      </c>
      <c r="W42" s="161"/>
      <c r="X42" s="161" t="s">
        <v>102</v>
      </c>
      <c r="Y42" s="154"/>
      <c r="Z42" s="154"/>
      <c r="AA42" s="154"/>
      <c r="AB42" s="154"/>
      <c r="AC42" s="154"/>
      <c r="AD42" s="154"/>
      <c r="AE42" s="154"/>
      <c r="AF42" s="154"/>
      <c r="AG42" s="154" t="s">
        <v>103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ht="41" outlineLevel="1" x14ac:dyDescent="0.25">
      <c r="A43" s="175">
        <v>34</v>
      </c>
      <c r="B43" s="176"/>
      <c r="C43" s="183" t="s">
        <v>191</v>
      </c>
      <c r="D43" s="177" t="s">
        <v>99</v>
      </c>
      <c r="E43" s="178">
        <v>1</v>
      </c>
      <c r="F43" s="179"/>
      <c r="G43" s="180">
        <f t="shared" si="21"/>
        <v>0</v>
      </c>
      <c r="H43" s="162"/>
      <c r="I43" s="161">
        <f t="shared" si="22"/>
        <v>0</v>
      </c>
      <c r="J43" s="162"/>
      <c r="K43" s="161">
        <f t="shared" si="23"/>
        <v>0</v>
      </c>
      <c r="L43" s="161">
        <v>21</v>
      </c>
      <c r="M43" s="161">
        <f t="shared" si="24"/>
        <v>0</v>
      </c>
      <c r="N43" s="161">
        <v>0</v>
      </c>
      <c r="O43" s="161">
        <f t="shared" si="25"/>
        <v>0</v>
      </c>
      <c r="P43" s="161">
        <v>0</v>
      </c>
      <c r="Q43" s="161">
        <f t="shared" si="26"/>
        <v>0</v>
      </c>
      <c r="R43" s="161"/>
      <c r="S43" s="161" t="s">
        <v>100</v>
      </c>
      <c r="T43" s="161" t="s">
        <v>101</v>
      </c>
      <c r="U43" s="161">
        <v>0</v>
      </c>
      <c r="V43" s="161">
        <f t="shared" si="27"/>
        <v>0</v>
      </c>
      <c r="W43" s="161"/>
      <c r="X43" s="161" t="s">
        <v>102</v>
      </c>
      <c r="Y43" s="154"/>
      <c r="Z43" s="154"/>
      <c r="AA43" s="154"/>
      <c r="AB43" s="154"/>
      <c r="AC43" s="154"/>
      <c r="AD43" s="154"/>
      <c r="AE43" s="154"/>
      <c r="AF43" s="154"/>
      <c r="AG43" s="154" t="s">
        <v>103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ht="41" outlineLevel="1" x14ac:dyDescent="0.25">
      <c r="A44" s="175">
        <v>35</v>
      </c>
      <c r="B44" s="176"/>
      <c r="C44" s="183" t="s">
        <v>192</v>
      </c>
      <c r="D44" s="177" t="s">
        <v>99</v>
      </c>
      <c r="E44" s="178">
        <v>2</v>
      </c>
      <c r="F44" s="179"/>
      <c r="G44" s="180">
        <f t="shared" si="21"/>
        <v>0</v>
      </c>
      <c r="H44" s="162"/>
      <c r="I44" s="161">
        <f t="shared" si="22"/>
        <v>0</v>
      </c>
      <c r="J44" s="162"/>
      <c r="K44" s="161">
        <f t="shared" si="23"/>
        <v>0</v>
      </c>
      <c r="L44" s="161">
        <v>21</v>
      </c>
      <c r="M44" s="161">
        <f t="shared" si="24"/>
        <v>0</v>
      </c>
      <c r="N44" s="161">
        <v>0</v>
      </c>
      <c r="O44" s="161">
        <f t="shared" si="25"/>
        <v>0</v>
      </c>
      <c r="P44" s="161">
        <v>0</v>
      </c>
      <c r="Q44" s="161">
        <f t="shared" si="26"/>
        <v>0</v>
      </c>
      <c r="R44" s="161"/>
      <c r="S44" s="161" t="s">
        <v>100</v>
      </c>
      <c r="T44" s="161" t="s">
        <v>101</v>
      </c>
      <c r="U44" s="161">
        <v>0</v>
      </c>
      <c r="V44" s="161">
        <f t="shared" si="27"/>
        <v>0</v>
      </c>
      <c r="W44" s="161"/>
      <c r="X44" s="161" t="s">
        <v>102</v>
      </c>
      <c r="Y44" s="154"/>
      <c r="Z44" s="154"/>
      <c r="AA44" s="154"/>
      <c r="AB44" s="154"/>
      <c r="AC44" s="154"/>
      <c r="AD44" s="154"/>
      <c r="AE44" s="154"/>
      <c r="AF44" s="154"/>
      <c r="AG44" s="154" t="s">
        <v>103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ht="40.5" outlineLevel="1" x14ac:dyDescent="0.25">
      <c r="A45" s="175">
        <v>36</v>
      </c>
      <c r="B45" s="176"/>
      <c r="C45" s="183" t="s">
        <v>193</v>
      </c>
      <c r="D45" s="177" t="s">
        <v>99</v>
      </c>
      <c r="E45" s="178">
        <v>1</v>
      </c>
      <c r="F45" s="179"/>
      <c r="G45" s="180">
        <f t="shared" si="21"/>
        <v>0</v>
      </c>
      <c r="H45" s="162"/>
      <c r="I45" s="161">
        <f t="shared" si="22"/>
        <v>0</v>
      </c>
      <c r="J45" s="162"/>
      <c r="K45" s="161">
        <f t="shared" si="23"/>
        <v>0</v>
      </c>
      <c r="L45" s="161">
        <v>21</v>
      </c>
      <c r="M45" s="161">
        <f t="shared" si="24"/>
        <v>0</v>
      </c>
      <c r="N45" s="161">
        <v>0</v>
      </c>
      <c r="O45" s="161">
        <f t="shared" si="25"/>
        <v>0</v>
      </c>
      <c r="P45" s="161">
        <v>0</v>
      </c>
      <c r="Q45" s="161">
        <f t="shared" si="26"/>
        <v>0</v>
      </c>
      <c r="R45" s="161"/>
      <c r="S45" s="161" t="s">
        <v>100</v>
      </c>
      <c r="T45" s="161" t="s">
        <v>101</v>
      </c>
      <c r="U45" s="161">
        <v>0</v>
      </c>
      <c r="V45" s="161">
        <f t="shared" si="27"/>
        <v>0</v>
      </c>
      <c r="W45" s="161"/>
      <c r="X45" s="161" t="s">
        <v>102</v>
      </c>
      <c r="Y45" s="154"/>
      <c r="Z45" s="154"/>
      <c r="AA45" s="154"/>
      <c r="AB45" s="154"/>
      <c r="AC45" s="154"/>
      <c r="AD45" s="154"/>
      <c r="AE45" s="154"/>
      <c r="AF45" s="154"/>
      <c r="AG45" s="154" t="s">
        <v>103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ht="40.5" outlineLevel="1" x14ac:dyDescent="0.25">
      <c r="A46" s="175">
        <v>37</v>
      </c>
      <c r="B46" s="176"/>
      <c r="C46" s="183" t="s">
        <v>194</v>
      </c>
      <c r="D46" s="177" t="s">
        <v>99</v>
      </c>
      <c r="E46" s="178">
        <v>2</v>
      </c>
      <c r="F46" s="179"/>
      <c r="G46" s="180">
        <f t="shared" si="21"/>
        <v>0</v>
      </c>
      <c r="H46" s="162"/>
      <c r="I46" s="161">
        <f t="shared" si="22"/>
        <v>0</v>
      </c>
      <c r="J46" s="162"/>
      <c r="K46" s="161">
        <f t="shared" si="23"/>
        <v>0</v>
      </c>
      <c r="L46" s="161">
        <v>21</v>
      </c>
      <c r="M46" s="161">
        <f t="shared" si="24"/>
        <v>0</v>
      </c>
      <c r="N46" s="161">
        <v>0</v>
      </c>
      <c r="O46" s="161">
        <f t="shared" si="25"/>
        <v>0</v>
      </c>
      <c r="P46" s="161">
        <v>0</v>
      </c>
      <c r="Q46" s="161">
        <f t="shared" si="26"/>
        <v>0</v>
      </c>
      <c r="R46" s="161"/>
      <c r="S46" s="161" t="s">
        <v>100</v>
      </c>
      <c r="T46" s="161" t="s">
        <v>101</v>
      </c>
      <c r="U46" s="161">
        <v>0</v>
      </c>
      <c r="V46" s="161">
        <f t="shared" si="27"/>
        <v>0</v>
      </c>
      <c r="W46" s="161"/>
      <c r="X46" s="161" t="s">
        <v>102</v>
      </c>
      <c r="Y46" s="154"/>
      <c r="Z46" s="154"/>
      <c r="AA46" s="154"/>
      <c r="AB46" s="154"/>
      <c r="AC46" s="154"/>
      <c r="AD46" s="154"/>
      <c r="AE46" s="154"/>
      <c r="AF46" s="154"/>
      <c r="AG46" s="154" t="s">
        <v>103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ht="13" x14ac:dyDescent="0.25">
      <c r="A47" s="164" t="s">
        <v>97</v>
      </c>
      <c r="B47" s="165" t="s">
        <v>63</v>
      </c>
      <c r="C47" s="182" t="s">
        <v>66</v>
      </c>
      <c r="D47" s="166"/>
      <c r="E47" s="167"/>
      <c r="F47" s="168"/>
      <c r="G47" s="169">
        <f>SUM(G48:G49)</f>
        <v>0</v>
      </c>
      <c r="H47" s="163"/>
      <c r="I47" s="163">
        <f>SUM(I48:I49)</f>
        <v>0</v>
      </c>
      <c r="J47" s="163"/>
      <c r="K47" s="163">
        <f>SUM(K48:K49)</f>
        <v>0</v>
      </c>
      <c r="L47" s="163"/>
      <c r="M47" s="163">
        <f>SUM(M48:M49)</f>
        <v>0</v>
      </c>
      <c r="N47" s="163"/>
      <c r="O47" s="163">
        <f>SUM(O48:O49)</f>
        <v>0</v>
      </c>
      <c r="P47" s="163"/>
      <c r="Q47" s="163">
        <f>SUM(Q48:Q49)</f>
        <v>0</v>
      </c>
      <c r="R47" s="163"/>
      <c r="S47" s="163"/>
      <c r="T47" s="163"/>
      <c r="U47" s="163"/>
      <c r="V47" s="163">
        <f>SUM(V48:V49)</f>
        <v>0</v>
      </c>
      <c r="W47" s="163"/>
      <c r="X47" s="163"/>
      <c r="AG47" t="s">
        <v>98</v>
      </c>
    </row>
    <row r="48" spans="1:60" ht="20.5" outlineLevel="1" x14ac:dyDescent="0.25">
      <c r="A48" s="175">
        <v>38</v>
      </c>
      <c r="B48" s="176"/>
      <c r="C48" s="183" t="s">
        <v>165</v>
      </c>
      <c r="D48" s="177" t="s">
        <v>99</v>
      </c>
      <c r="E48" s="178">
        <v>2</v>
      </c>
      <c r="F48" s="179"/>
      <c r="G48" s="180">
        <f t="shared" ref="G48:G49" si="28">ROUND(E48*F48,2)</f>
        <v>0</v>
      </c>
      <c r="H48" s="162"/>
      <c r="I48" s="161">
        <f t="shared" ref="I48:I49" si="29">ROUND(E48*H48,2)</f>
        <v>0</v>
      </c>
      <c r="J48" s="162"/>
      <c r="K48" s="161">
        <f t="shared" ref="K48:K49" si="30">ROUND(E48*J48,2)</f>
        <v>0</v>
      </c>
      <c r="L48" s="161">
        <v>21</v>
      </c>
      <c r="M48" s="161">
        <f t="shared" ref="M48:M49" si="31">G48*(1+L48/100)</f>
        <v>0</v>
      </c>
      <c r="N48" s="161">
        <v>0</v>
      </c>
      <c r="O48" s="161">
        <f t="shared" ref="O48:O49" si="32">ROUND(E48*N48,2)</f>
        <v>0</v>
      </c>
      <c r="P48" s="161">
        <v>0</v>
      </c>
      <c r="Q48" s="161">
        <f t="shared" ref="Q48:Q49" si="33">ROUND(E48*P48,2)</f>
        <v>0</v>
      </c>
      <c r="R48" s="161"/>
      <c r="S48" s="161" t="s">
        <v>100</v>
      </c>
      <c r="T48" s="161" t="s">
        <v>101</v>
      </c>
      <c r="U48" s="161">
        <v>0</v>
      </c>
      <c r="V48" s="161">
        <f t="shared" ref="V48:V49" si="34">ROUND(E48*U48,2)</f>
        <v>0</v>
      </c>
      <c r="W48" s="161"/>
      <c r="X48" s="161" t="s">
        <v>102</v>
      </c>
      <c r="Y48" s="154"/>
      <c r="Z48" s="154"/>
      <c r="AA48" s="154"/>
      <c r="AB48" s="154"/>
      <c r="AC48" s="154"/>
      <c r="AD48" s="154"/>
      <c r="AE48" s="154"/>
      <c r="AF48" s="154"/>
      <c r="AG48" s="154" t="s">
        <v>103</v>
      </c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ht="20" outlineLevel="1" x14ac:dyDescent="0.25">
      <c r="A49" s="175">
        <v>39</v>
      </c>
      <c r="B49" s="176"/>
      <c r="C49" s="183" t="s">
        <v>166</v>
      </c>
      <c r="D49" s="177" t="s">
        <v>99</v>
      </c>
      <c r="E49" s="178">
        <v>2</v>
      </c>
      <c r="F49" s="179"/>
      <c r="G49" s="180">
        <f t="shared" si="28"/>
        <v>0</v>
      </c>
      <c r="H49" s="162"/>
      <c r="I49" s="161">
        <f t="shared" si="29"/>
        <v>0</v>
      </c>
      <c r="J49" s="162"/>
      <c r="K49" s="161">
        <f t="shared" si="30"/>
        <v>0</v>
      </c>
      <c r="L49" s="161">
        <v>21</v>
      </c>
      <c r="M49" s="161">
        <f t="shared" si="31"/>
        <v>0</v>
      </c>
      <c r="N49" s="161">
        <v>0</v>
      </c>
      <c r="O49" s="161">
        <f t="shared" si="32"/>
        <v>0</v>
      </c>
      <c r="P49" s="161">
        <v>0</v>
      </c>
      <c r="Q49" s="161">
        <f t="shared" si="33"/>
        <v>0</v>
      </c>
      <c r="R49" s="161"/>
      <c r="S49" s="161" t="s">
        <v>100</v>
      </c>
      <c r="T49" s="161" t="s">
        <v>101</v>
      </c>
      <c r="U49" s="161">
        <v>0</v>
      </c>
      <c r="V49" s="161">
        <f t="shared" si="34"/>
        <v>0</v>
      </c>
      <c r="W49" s="161"/>
      <c r="X49" s="161" t="s">
        <v>106</v>
      </c>
      <c r="Y49" s="154"/>
      <c r="Z49" s="154"/>
      <c r="AA49" s="154"/>
      <c r="AB49" s="154"/>
      <c r="AC49" s="154"/>
      <c r="AD49" s="154"/>
      <c r="AE49" s="154"/>
      <c r="AF49" s="154"/>
      <c r="AG49" s="154" t="s">
        <v>107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ht="13" x14ac:dyDescent="0.25">
      <c r="A50" s="164" t="s">
        <v>97</v>
      </c>
      <c r="B50" s="165" t="s">
        <v>65</v>
      </c>
      <c r="C50" s="182" t="s">
        <v>68</v>
      </c>
      <c r="D50" s="166"/>
      <c r="E50" s="167"/>
      <c r="F50" s="168"/>
      <c r="G50" s="169">
        <f>SUM(G51:G67)</f>
        <v>0</v>
      </c>
      <c r="H50" s="163"/>
      <c r="I50" s="163">
        <f>SUM(I51:I67)</f>
        <v>0</v>
      </c>
      <c r="J50" s="163"/>
      <c r="K50" s="163">
        <f>SUM(K51:K67)</f>
        <v>0</v>
      </c>
      <c r="L50" s="163"/>
      <c r="M50" s="163">
        <f>SUM(M51:M67)</f>
        <v>0</v>
      </c>
      <c r="N50" s="163"/>
      <c r="O50" s="163">
        <f>SUM(O51:O67)</f>
        <v>0</v>
      </c>
      <c r="P50" s="163"/>
      <c r="Q50" s="163">
        <f>SUM(Q51:Q67)</f>
        <v>0</v>
      </c>
      <c r="R50" s="163"/>
      <c r="S50" s="163"/>
      <c r="T50" s="163"/>
      <c r="U50" s="163"/>
      <c r="V50" s="163">
        <f>SUM(V51:V67)</f>
        <v>0</v>
      </c>
      <c r="W50" s="163"/>
      <c r="X50" s="163"/>
      <c r="AG50" t="s">
        <v>98</v>
      </c>
    </row>
    <row r="51" spans="1:60" outlineLevel="1" x14ac:dyDescent="0.25">
      <c r="A51" s="175">
        <v>40</v>
      </c>
      <c r="B51" s="176"/>
      <c r="C51" s="187" t="s">
        <v>170</v>
      </c>
      <c r="D51" s="177" t="s">
        <v>111</v>
      </c>
      <c r="E51" s="178">
        <v>161</v>
      </c>
      <c r="F51" s="179"/>
      <c r="G51" s="180">
        <f t="shared" ref="G51:G67" si="35">ROUND(E51*F51,2)</f>
        <v>0</v>
      </c>
      <c r="H51" s="162"/>
      <c r="I51" s="161">
        <f t="shared" ref="I51:I67" si="36">ROUND(E51*H51,2)</f>
        <v>0</v>
      </c>
      <c r="J51" s="162"/>
      <c r="K51" s="161">
        <f t="shared" ref="K51:K67" si="37">ROUND(E51*J51,2)</f>
        <v>0</v>
      </c>
      <c r="L51" s="161">
        <v>21</v>
      </c>
      <c r="M51" s="161">
        <f t="shared" ref="M51:M67" si="38">G51*(1+L51/100)</f>
        <v>0</v>
      </c>
      <c r="N51" s="161">
        <v>0</v>
      </c>
      <c r="O51" s="161">
        <f t="shared" ref="O51:O67" si="39">ROUND(E51*N51,2)</f>
        <v>0</v>
      </c>
      <c r="P51" s="161">
        <v>0</v>
      </c>
      <c r="Q51" s="161">
        <f t="shared" ref="Q51:Q67" si="40">ROUND(E51*P51,2)</f>
        <v>0</v>
      </c>
      <c r="R51" s="161"/>
      <c r="S51" s="161" t="s">
        <v>100</v>
      </c>
      <c r="T51" s="161" t="s">
        <v>101</v>
      </c>
      <c r="U51" s="161">
        <v>0</v>
      </c>
      <c r="V51" s="161">
        <f t="shared" ref="V51:V67" si="41">ROUND(E51*U51,2)</f>
        <v>0</v>
      </c>
      <c r="W51" s="161"/>
      <c r="X51" s="161" t="s">
        <v>102</v>
      </c>
      <c r="Y51" s="154"/>
      <c r="Z51" s="154"/>
      <c r="AA51" s="154"/>
      <c r="AB51" s="154"/>
      <c r="AC51" s="154"/>
      <c r="AD51" s="154"/>
      <c r="AE51" s="154"/>
      <c r="AF51" s="154"/>
      <c r="AG51" s="154" t="s">
        <v>103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5">
      <c r="A52" s="175">
        <v>41</v>
      </c>
      <c r="B52" s="176"/>
      <c r="C52" s="187" t="s">
        <v>112</v>
      </c>
      <c r="D52" s="177" t="s">
        <v>111</v>
      </c>
      <c r="E52" s="178">
        <v>632</v>
      </c>
      <c r="F52" s="179"/>
      <c r="G52" s="180">
        <f t="shared" si="35"/>
        <v>0</v>
      </c>
      <c r="H52" s="162"/>
      <c r="I52" s="161">
        <f t="shared" si="36"/>
        <v>0</v>
      </c>
      <c r="J52" s="162"/>
      <c r="K52" s="161">
        <f t="shared" si="37"/>
        <v>0</v>
      </c>
      <c r="L52" s="161">
        <v>21</v>
      </c>
      <c r="M52" s="161">
        <f t="shared" si="38"/>
        <v>0</v>
      </c>
      <c r="N52" s="161">
        <v>0</v>
      </c>
      <c r="O52" s="161">
        <f t="shared" si="39"/>
        <v>0</v>
      </c>
      <c r="P52" s="161">
        <v>0</v>
      </c>
      <c r="Q52" s="161">
        <f t="shared" si="40"/>
        <v>0</v>
      </c>
      <c r="R52" s="161"/>
      <c r="S52" s="161" t="s">
        <v>100</v>
      </c>
      <c r="T52" s="161" t="s">
        <v>101</v>
      </c>
      <c r="U52" s="161">
        <v>0</v>
      </c>
      <c r="V52" s="161">
        <f t="shared" si="41"/>
        <v>0</v>
      </c>
      <c r="W52" s="161"/>
      <c r="X52" s="161" t="s">
        <v>106</v>
      </c>
      <c r="Y52" s="154"/>
      <c r="Z52" s="154"/>
      <c r="AA52" s="154"/>
      <c r="AB52" s="154"/>
      <c r="AC52" s="154"/>
      <c r="AD52" s="154"/>
      <c r="AE52" s="154"/>
      <c r="AF52" s="154"/>
      <c r="AG52" s="154" t="s">
        <v>107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5">
      <c r="A53" s="175">
        <v>42</v>
      </c>
      <c r="B53" s="176"/>
      <c r="C53" s="187" t="s">
        <v>188</v>
      </c>
      <c r="D53" s="177" t="s">
        <v>99</v>
      </c>
      <c r="E53" s="178">
        <v>2</v>
      </c>
      <c r="F53" s="179"/>
      <c r="G53" s="180">
        <f t="shared" ref="G53" si="42">ROUND(E53*F53,2)</f>
        <v>0</v>
      </c>
      <c r="H53" s="162"/>
      <c r="I53" s="161">
        <f t="shared" ref="I53" si="43">ROUND(E53*H53,2)</f>
        <v>0</v>
      </c>
      <c r="J53" s="162"/>
      <c r="K53" s="161">
        <f t="shared" ref="K53" si="44">ROUND(E53*J53,2)</f>
        <v>0</v>
      </c>
      <c r="L53" s="161">
        <v>21</v>
      </c>
      <c r="M53" s="161">
        <f t="shared" ref="M53" si="45">G53*(1+L53/100)</f>
        <v>0</v>
      </c>
      <c r="N53" s="161">
        <v>0</v>
      </c>
      <c r="O53" s="161">
        <f t="shared" ref="O53" si="46">ROUND(E53*N53,2)</f>
        <v>0</v>
      </c>
      <c r="P53" s="161">
        <v>0</v>
      </c>
      <c r="Q53" s="161">
        <f t="shared" ref="Q53" si="47">ROUND(E53*P53,2)</f>
        <v>0</v>
      </c>
      <c r="R53" s="161"/>
      <c r="S53" s="161" t="s">
        <v>100</v>
      </c>
      <c r="T53" s="161" t="s">
        <v>101</v>
      </c>
      <c r="U53" s="161">
        <v>0</v>
      </c>
      <c r="V53" s="161">
        <f t="shared" ref="V53" si="48">ROUND(E53*U53,2)</f>
        <v>0</v>
      </c>
      <c r="W53" s="161"/>
      <c r="X53" s="161" t="s">
        <v>106</v>
      </c>
      <c r="Y53" s="154"/>
      <c r="Z53" s="154"/>
      <c r="AA53" s="154"/>
      <c r="AB53" s="154"/>
      <c r="AC53" s="154"/>
      <c r="AD53" s="154"/>
      <c r="AE53" s="154"/>
      <c r="AF53" s="154"/>
      <c r="AG53" s="154" t="s">
        <v>107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ht="110" outlineLevel="1" x14ac:dyDescent="0.25">
      <c r="A54" s="175">
        <v>43</v>
      </c>
      <c r="B54" s="176"/>
      <c r="C54" s="187" t="s">
        <v>189</v>
      </c>
      <c r="D54" s="177" t="s">
        <v>99</v>
      </c>
      <c r="E54" s="178">
        <v>20</v>
      </c>
      <c r="F54" s="179"/>
      <c r="G54" s="180">
        <f t="shared" si="35"/>
        <v>0</v>
      </c>
      <c r="H54" s="162"/>
      <c r="I54" s="161">
        <f t="shared" si="36"/>
        <v>0</v>
      </c>
      <c r="J54" s="162"/>
      <c r="K54" s="161">
        <f t="shared" si="37"/>
        <v>0</v>
      </c>
      <c r="L54" s="161">
        <v>21</v>
      </c>
      <c r="M54" s="161">
        <f t="shared" si="38"/>
        <v>0</v>
      </c>
      <c r="N54" s="161">
        <v>0</v>
      </c>
      <c r="O54" s="161">
        <f t="shared" si="39"/>
        <v>0</v>
      </c>
      <c r="P54" s="161">
        <v>0</v>
      </c>
      <c r="Q54" s="161">
        <f t="shared" si="40"/>
        <v>0</v>
      </c>
      <c r="R54" s="161"/>
      <c r="S54" s="161" t="s">
        <v>100</v>
      </c>
      <c r="T54" s="161" t="s">
        <v>101</v>
      </c>
      <c r="U54" s="161">
        <v>0</v>
      </c>
      <c r="V54" s="161">
        <f t="shared" si="41"/>
        <v>0</v>
      </c>
      <c r="W54" s="161"/>
      <c r="X54" s="161" t="s">
        <v>106</v>
      </c>
      <c r="Y54" s="154"/>
      <c r="Z54" s="154"/>
      <c r="AA54" s="154"/>
      <c r="AB54" s="154"/>
      <c r="AC54" s="154"/>
      <c r="AD54" s="154"/>
      <c r="AE54" s="154"/>
      <c r="AF54" s="154"/>
      <c r="AG54" s="154" t="s">
        <v>107</v>
      </c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ht="60" outlineLevel="1" x14ac:dyDescent="0.25">
      <c r="A55" s="175">
        <v>44</v>
      </c>
      <c r="B55" s="176"/>
      <c r="C55" s="187" t="s">
        <v>190</v>
      </c>
      <c r="D55" s="177" t="s">
        <v>99</v>
      </c>
      <c r="E55" s="178">
        <v>27</v>
      </c>
      <c r="F55" s="179"/>
      <c r="G55" s="180">
        <f t="shared" ref="G55" si="49">ROUND(E55*F55,2)</f>
        <v>0</v>
      </c>
      <c r="H55" s="162"/>
      <c r="I55" s="161">
        <f t="shared" ref="I55" si="50">ROUND(E55*H55,2)</f>
        <v>0</v>
      </c>
      <c r="J55" s="162"/>
      <c r="K55" s="161">
        <f t="shared" ref="K55" si="51">ROUND(E55*J55,2)</f>
        <v>0</v>
      </c>
      <c r="L55" s="161">
        <v>21</v>
      </c>
      <c r="M55" s="161">
        <f t="shared" ref="M55" si="52">G55*(1+L55/100)</f>
        <v>0</v>
      </c>
      <c r="N55" s="161">
        <v>0</v>
      </c>
      <c r="O55" s="161">
        <f t="shared" ref="O55" si="53">ROUND(E55*N55,2)</f>
        <v>0</v>
      </c>
      <c r="P55" s="161">
        <v>0</v>
      </c>
      <c r="Q55" s="161">
        <f t="shared" ref="Q55" si="54">ROUND(E55*P55,2)</f>
        <v>0</v>
      </c>
      <c r="R55" s="161"/>
      <c r="S55" s="161" t="s">
        <v>100</v>
      </c>
      <c r="T55" s="161" t="s">
        <v>101</v>
      </c>
      <c r="U55" s="161">
        <v>0</v>
      </c>
      <c r="V55" s="161">
        <f t="shared" ref="V55" si="55">ROUND(E55*U55,2)</f>
        <v>0</v>
      </c>
      <c r="W55" s="161"/>
      <c r="X55" s="161" t="s">
        <v>106</v>
      </c>
      <c r="Y55" s="154"/>
      <c r="Z55" s="154"/>
      <c r="AA55" s="154"/>
      <c r="AB55" s="154"/>
      <c r="AC55" s="154"/>
      <c r="AD55" s="154"/>
      <c r="AE55" s="154"/>
      <c r="AF55" s="154"/>
      <c r="AG55" s="154" t="s">
        <v>107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5">
      <c r="A56" s="175">
        <v>45</v>
      </c>
      <c r="B56" s="176"/>
      <c r="C56" s="187" t="s">
        <v>171</v>
      </c>
      <c r="D56" s="177" t="s">
        <v>111</v>
      </c>
      <c r="E56" s="178">
        <v>372</v>
      </c>
      <c r="F56" s="179"/>
      <c r="G56" s="180">
        <f t="shared" si="35"/>
        <v>0</v>
      </c>
      <c r="H56" s="162"/>
      <c r="I56" s="161">
        <f t="shared" si="36"/>
        <v>0</v>
      </c>
      <c r="J56" s="162"/>
      <c r="K56" s="161">
        <f t="shared" si="37"/>
        <v>0</v>
      </c>
      <c r="L56" s="161">
        <v>21</v>
      </c>
      <c r="M56" s="161">
        <f t="shared" si="38"/>
        <v>0</v>
      </c>
      <c r="N56" s="161">
        <v>0</v>
      </c>
      <c r="O56" s="161">
        <f t="shared" si="39"/>
        <v>0</v>
      </c>
      <c r="P56" s="161">
        <v>0</v>
      </c>
      <c r="Q56" s="161">
        <f t="shared" si="40"/>
        <v>0</v>
      </c>
      <c r="R56" s="161"/>
      <c r="S56" s="161" t="s">
        <v>100</v>
      </c>
      <c r="T56" s="161" t="s">
        <v>101</v>
      </c>
      <c r="U56" s="161">
        <v>0</v>
      </c>
      <c r="V56" s="161">
        <f t="shared" si="41"/>
        <v>0</v>
      </c>
      <c r="W56" s="161"/>
      <c r="X56" s="161" t="s">
        <v>106</v>
      </c>
      <c r="Y56" s="154"/>
      <c r="Z56" s="154"/>
      <c r="AA56" s="154"/>
      <c r="AB56" s="154"/>
      <c r="AC56" s="154"/>
      <c r="AD56" s="154"/>
      <c r="AE56" s="154"/>
      <c r="AF56" s="154"/>
      <c r="AG56" s="154" t="s">
        <v>107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5">
      <c r="A57" s="175">
        <v>46</v>
      </c>
      <c r="B57" s="176"/>
      <c r="C57" s="187" t="s">
        <v>172</v>
      </c>
      <c r="D57" s="177" t="s">
        <v>111</v>
      </c>
      <c r="E57" s="178">
        <v>80</v>
      </c>
      <c r="F57" s="179"/>
      <c r="G57" s="180">
        <f t="shared" si="35"/>
        <v>0</v>
      </c>
      <c r="H57" s="162"/>
      <c r="I57" s="161">
        <f t="shared" si="36"/>
        <v>0</v>
      </c>
      <c r="J57" s="162"/>
      <c r="K57" s="161">
        <f t="shared" si="37"/>
        <v>0</v>
      </c>
      <c r="L57" s="161">
        <v>21</v>
      </c>
      <c r="M57" s="161">
        <f t="shared" si="38"/>
        <v>0</v>
      </c>
      <c r="N57" s="161">
        <v>0</v>
      </c>
      <c r="O57" s="161">
        <f t="shared" si="39"/>
        <v>0</v>
      </c>
      <c r="P57" s="161">
        <v>0</v>
      </c>
      <c r="Q57" s="161">
        <f t="shared" si="40"/>
        <v>0</v>
      </c>
      <c r="R57" s="161"/>
      <c r="S57" s="161" t="s">
        <v>100</v>
      </c>
      <c r="T57" s="161" t="s">
        <v>101</v>
      </c>
      <c r="U57" s="161">
        <v>0</v>
      </c>
      <c r="V57" s="161">
        <f t="shared" si="41"/>
        <v>0</v>
      </c>
      <c r="W57" s="161"/>
      <c r="X57" s="161" t="s">
        <v>102</v>
      </c>
      <c r="Y57" s="154"/>
      <c r="Z57" s="154"/>
      <c r="AA57" s="154"/>
      <c r="AB57" s="154"/>
      <c r="AC57" s="154"/>
      <c r="AD57" s="154"/>
      <c r="AE57" s="154"/>
      <c r="AF57" s="154"/>
      <c r="AG57" s="154" t="s">
        <v>103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5">
      <c r="A58" s="175">
        <v>47</v>
      </c>
      <c r="B58" s="176"/>
      <c r="C58" s="187" t="s">
        <v>173</v>
      </c>
      <c r="D58" s="177" t="s">
        <v>111</v>
      </c>
      <c r="E58" s="178">
        <v>392</v>
      </c>
      <c r="F58" s="179"/>
      <c r="G58" s="180">
        <f t="shared" si="35"/>
        <v>0</v>
      </c>
      <c r="H58" s="162"/>
      <c r="I58" s="161">
        <f t="shared" si="36"/>
        <v>0</v>
      </c>
      <c r="J58" s="162"/>
      <c r="K58" s="161">
        <f t="shared" si="37"/>
        <v>0</v>
      </c>
      <c r="L58" s="161">
        <v>21</v>
      </c>
      <c r="M58" s="161">
        <f t="shared" si="38"/>
        <v>0</v>
      </c>
      <c r="N58" s="161">
        <v>0</v>
      </c>
      <c r="O58" s="161">
        <f t="shared" si="39"/>
        <v>0</v>
      </c>
      <c r="P58" s="161">
        <v>0</v>
      </c>
      <c r="Q58" s="161">
        <f t="shared" si="40"/>
        <v>0</v>
      </c>
      <c r="R58" s="161"/>
      <c r="S58" s="161" t="s">
        <v>100</v>
      </c>
      <c r="T58" s="161" t="s">
        <v>101</v>
      </c>
      <c r="U58" s="161">
        <v>0</v>
      </c>
      <c r="V58" s="161">
        <f t="shared" si="41"/>
        <v>0</v>
      </c>
      <c r="W58" s="161"/>
      <c r="X58" s="161" t="s">
        <v>102</v>
      </c>
      <c r="Y58" s="154"/>
      <c r="Z58" s="154"/>
      <c r="AA58" s="154"/>
      <c r="AB58" s="154"/>
      <c r="AC58" s="154"/>
      <c r="AD58" s="154"/>
      <c r="AE58" s="154"/>
      <c r="AF58" s="154"/>
      <c r="AG58" s="154" t="s">
        <v>103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5">
      <c r="A59" s="175">
        <v>48</v>
      </c>
      <c r="B59" s="176"/>
      <c r="C59" s="187" t="s">
        <v>174</v>
      </c>
      <c r="D59" s="177" t="s">
        <v>111</v>
      </c>
      <c r="E59" s="178">
        <v>4245</v>
      </c>
      <c r="F59" s="179"/>
      <c r="G59" s="180">
        <f t="shared" si="35"/>
        <v>0</v>
      </c>
      <c r="H59" s="162"/>
      <c r="I59" s="161">
        <f t="shared" si="36"/>
        <v>0</v>
      </c>
      <c r="J59" s="162"/>
      <c r="K59" s="161">
        <f t="shared" si="37"/>
        <v>0</v>
      </c>
      <c r="L59" s="161">
        <v>21</v>
      </c>
      <c r="M59" s="161">
        <f t="shared" si="38"/>
        <v>0</v>
      </c>
      <c r="N59" s="161">
        <v>0</v>
      </c>
      <c r="O59" s="161">
        <f t="shared" si="39"/>
        <v>0</v>
      </c>
      <c r="P59" s="161">
        <v>0</v>
      </c>
      <c r="Q59" s="161">
        <f t="shared" si="40"/>
        <v>0</v>
      </c>
      <c r="R59" s="161"/>
      <c r="S59" s="161" t="s">
        <v>100</v>
      </c>
      <c r="T59" s="161" t="s">
        <v>101</v>
      </c>
      <c r="U59" s="161">
        <v>0</v>
      </c>
      <c r="V59" s="161">
        <f t="shared" si="41"/>
        <v>0</v>
      </c>
      <c r="W59" s="161"/>
      <c r="X59" s="161" t="s">
        <v>102</v>
      </c>
      <c r="Y59" s="154"/>
      <c r="Z59" s="154"/>
      <c r="AA59" s="154"/>
      <c r="AB59" s="154"/>
      <c r="AC59" s="154"/>
      <c r="AD59" s="154"/>
      <c r="AE59" s="154"/>
      <c r="AF59" s="154"/>
      <c r="AG59" s="154" t="s">
        <v>103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5">
      <c r="A60" s="175">
        <v>49</v>
      </c>
      <c r="B60" s="176"/>
      <c r="C60" s="187" t="s">
        <v>175</v>
      </c>
      <c r="D60" s="177" t="s">
        <v>111</v>
      </c>
      <c r="E60" s="178">
        <v>218</v>
      </c>
      <c r="F60" s="179"/>
      <c r="G60" s="180">
        <f t="shared" si="35"/>
        <v>0</v>
      </c>
      <c r="H60" s="162"/>
      <c r="I60" s="161">
        <f t="shared" si="36"/>
        <v>0</v>
      </c>
      <c r="J60" s="162"/>
      <c r="K60" s="161">
        <f t="shared" si="37"/>
        <v>0</v>
      </c>
      <c r="L60" s="161">
        <v>21</v>
      </c>
      <c r="M60" s="161">
        <f t="shared" si="38"/>
        <v>0</v>
      </c>
      <c r="N60" s="161">
        <v>0</v>
      </c>
      <c r="O60" s="161">
        <f t="shared" si="39"/>
        <v>0</v>
      </c>
      <c r="P60" s="161">
        <v>0</v>
      </c>
      <c r="Q60" s="161">
        <f t="shared" si="40"/>
        <v>0</v>
      </c>
      <c r="R60" s="161"/>
      <c r="S60" s="161" t="s">
        <v>100</v>
      </c>
      <c r="T60" s="161" t="s">
        <v>101</v>
      </c>
      <c r="U60" s="161">
        <v>0</v>
      </c>
      <c r="V60" s="161">
        <f t="shared" si="41"/>
        <v>0</v>
      </c>
      <c r="W60" s="161"/>
      <c r="X60" s="161" t="s">
        <v>102</v>
      </c>
      <c r="Y60" s="154"/>
      <c r="Z60" s="154"/>
      <c r="AA60" s="154"/>
      <c r="AB60" s="154"/>
      <c r="AC60" s="154"/>
      <c r="AD60" s="154"/>
      <c r="AE60" s="154"/>
      <c r="AF60" s="154"/>
      <c r="AG60" s="154" t="s">
        <v>103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5">
      <c r="A61" s="175">
        <v>50</v>
      </c>
      <c r="B61" s="176"/>
      <c r="C61" s="187" t="s">
        <v>176</v>
      </c>
      <c r="D61" s="177" t="s">
        <v>111</v>
      </c>
      <c r="E61" s="178">
        <v>2496</v>
      </c>
      <c r="F61" s="179"/>
      <c r="G61" s="180">
        <f t="shared" si="35"/>
        <v>0</v>
      </c>
      <c r="H61" s="162"/>
      <c r="I61" s="161">
        <f t="shared" si="36"/>
        <v>0</v>
      </c>
      <c r="J61" s="162"/>
      <c r="K61" s="161">
        <f t="shared" si="37"/>
        <v>0</v>
      </c>
      <c r="L61" s="161">
        <v>21</v>
      </c>
      <c r="M61" s="161">
        <f t="shared" si="38"/>
        <v>0</v>
      </c>
      <c r="N61" s="161">
        <v>0</v>
      </c>
      <c r="O61" s="161">
        <f t="shared" si="39"/>
        <v>0</v>
      </c>
      <c r="P61" s="161">
        <v>0</v>
      </c>
      <c r="Q61" s="161">
        <f t="shared" si="40"/>
        <v>0</v>
      </c>
      <c r="R61" s="161"/>
      <c r="S61" s="161" t="s">
        <v>100</v>
      </c>
      <c r="T61" s="161" t="s">
        <v>101</v>
      </c>
      <c r="U61" s="161">
        <v>0</v>
      </c>
      <c r="V61" s="161">
        <f t="shared" si="41"/>
        <v>0</v>
      </c>
      <c r="W61" s="161"/>
      <c r="X61" s="161" t="s">
        <v>102</v>
      </c>
      <c r="Y61" s="154"/>
      <c r="Z61" s="154"/>
      <c r="AA61" s="154"/>
      <c r="AB61" s="154"/>
      <c r="AC61" s="154"/>
      <c r="AD61" s="154"/>
      <c r="AE61" s="154"/>
      <c r="AF61" s="154"/>
      <c r="AG61" s="154" t="s">
        <v>103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5">
      <c r="A62" s="175">
        <v>51</v>
      </c>
      <c r="B62" s="176"/>
      <c r="C62" s="187" t="s">
        <v>180</v>
      </c>
      <c r="D62" s="177" t="s">
        <v>111</v>
      </c>
      <c r="E62" s="178">
        <v>2688</v>
      </c>
      <c r="F62" s="179"/>
      <c r="G62" s="180">
        <f t="shared" si="35"/>
        <v>0</v>
      </c>
      <c r="H62" s="162"/>
      <c r="I62" s="161">
        <f t="shared" si="36"/>
        <v>0</v>
      </c>
      <c r="J62" s="162"/>
      <c r="K62" s="161">
        <f t="shared" si="37"/>
        <v>0</v>
      </c>
      <c r="L62" s="161">
        <v>21</v>
      </c>
      <c r="M62" s="161">
        <f t="shared" si="38"/>
        <v>0</v>
      </c>
      <c r="N62" s="161">
        <v>0</v>
      </c>
      <c r="O62" s="161">
        <f t="shared" si="39"/>
        <v>0</v>
      </c>
      <c r="P62" s="161">
        <v>0</v>
      </c>
      <c r="Q62" s="161">
        <f t="shared" si="40"/>
        <v>0</v>
      </c>
      <c r="R62" s="161"/>
      <c r="S62" s="161" t="s">
        <v>100</v>
      </c>
      <c r="T62" s="161" t="s">
        <v>101</v>
      </c>
      <c r="U62" s="161">
        <v>0</v>
      </c>
      <c r="V62" s="161">
        <f t="shared" si="41"/>
        <v>0</v>
      </c>
      <c r="W62" s="161"/>
      <c r="X62" s="161" t="s">
        <v>102</v>
      </c>
      <c r="Y62" s="154"/>
      <c r="Z62" s="154"/>
      <c r="AA62" s="154"/>
      <c r="AB62" s="154"/>
      <c r="AC62" s="154"/>
      <c r="AD62" s="154"/>
      <c r="AE62" s="154"/>
      <c r="AF62" s="154"/>
      <c r="AG62" s="154" t="s">
        <v>103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5">
      <c r="A63" s="175">
        <v>52</v>
      </c>
      <c r="B63" s="176"/>
      <c r="C63" s="187" t="s">
        <v>179</v>
      </c>
      <c r="D63" s="177" t="s">
        <v>111</v>
      </c>
      <c r="E63" s="178">
        <v>858</v>
      </c>
      <c r="F63" s="179"/>
      <c r="G63" s="180">
        <f t="shared" ref="G63:G66" si="56">ROUND(E63*F63,2)</f>
        <v>0</v>
      </c>
      <c r="H63" s="162"/>
      <c r="I63" s="161">
        <f t="shared" ref="I63:I66" si="57">ROUND(E63*H63,2)</f>
        <v>0</v>
      </c>
      <c r="J63" s="162"/>
      <c r="K63" s="161">
        <f t="shared" ref="K63:K66" si="58">ROUND(E63*J63,2)</f>
        <v>0</v>
      </c>
      <c r="L63" s="161">
        <v>21</v>
      </c>
      <c r="M63" s="161">
        <f t="shared" ref="M63:M66" si="59">G63*(1+L63/100)</f>
        <v>0</v>
      </c>
      <c r="N63" s="161">
        <v>0</v>
      </c>
      <c r="O63" s="161">
        <f t="shared" ref="O63:O66" si="60">ROUND(E63*N63,2)</f>
        <v>0</v>
      </c>
      <c r="P63" s="161">
        <v>0</v>
      </c>
      <c r="Q63" s="161">
        <f t="shared" ref="Q63:Q66" si="61">ROUND(E63*P63,2)</f>
        <v>0</v>
      </c>
      <c r="R63" s="161"/>
      <c r="S63" s="161" t="s">
        <v>100</v>
      </c>
      <c r="T63" s="161" t="s">
        <v>101</v>
      </c>
      <c r="U63" s="161">
        <v>0</v>
      </c>
      <c r="V63" s="161">
        <f t="shared" ref="V63:V66" si="62">ROUND(E63*U63,2)</f>
        <v>0</v>
      </c>
      <c r="W63" s="161"/>
      <c r="X63" s="161" t="s">
        <v>106</v>
      </c>
      <c r="Y63" s="154"/>
      <c r="Z63" s="154"/>
      <c r="AA63" s="154"/>
      <c r="AB63" s="154"/>
      <c r="AC63" s="154"/>
      <c r="AD63" s="154"/>
      <c r="AE63" s="154"/>
      <c r="AF63" s="154"/>
      <c r="AG63" s="154" t="s">
        <v>107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5">
      <c r="A64" s="175">
        <v>53</v>
      </c>
      <c r="B64" s="176"/>
      <c r="C64" s="187" t="s">
        <v>177</v>
      </c>
      <c r="D64" s="177" t="s">
        <v>111</v>
      </c>
      <c r="E64" s="178">
        <v>312</v>
      </c>
      <c r="F64" s="179"/>
      <c r="G64" s="180">
        <f t="shared" si="56"/>
        <v>0</v>
      </c>
      <c r="H64" s="162"/>
      <c r="I64" s="161">
        <f t="shared" si="57"/>
        <v>0</v>
      </c>
      <c r="J64" s="162"/>
      <c r="K64" s="161">
        <f t="shared" si="58"/>
        <v>0</v>
      </c>
      <c r="L64" s="161">
        <v>21</v>
      </c>
      <c r="M64" s="161">
        <f t="shared" si="59"/>
        <v>0</v>
      </c>
      <c r="N64" s="161">
        <v>0</v>
      </c>
      <c r="O64" s="161">
        <f t="shared" si="60"/>
        <v>0</v>
      </c>
      <c r="P64" s="161">
        <v>0</v>
      </c>
      <c r="Q64" s="161">
        <f t="shared" si="61"/>
        <v>0</v>
      </c>
      <c r="R64" s="161"/>
      <c r="S64" s="161" t="s">
        <v>100</v>
      </c>
      <c r="T64" s="161" t="s">
        <v>101</v>
      </c>
      <c r="U64" s="161">
        <v>0</v>
      </c>
      <c r="V64" s="161">
        <f t="shared" si="62"/>
        <v>0</v>
      </c>
      <c r="W64" s="161"/>
      <c r="X64" s="161" t="s">
        <v>102</v>
      </c>
      <c r="Y64" s="154"/>
      <c r="Z64" s="154"/>
      <c r="AA64" s="154"/>
      <c r="AB64" s="154"/>
      <c r="AC64" s="154"/>
      <c r="AD64" s="154"/>
      <c r="AE64" s="154"/>
      <c r="AF64" s="154"/>
      <c r="AG64" s="154" t="s">
        <v>103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5">
      <c r="A65" s="175">
        <v>54</v>
      </c>
      <c r="B65" s="176"/>
      <c r="C65" s="187" t="s">
        <v>178</v>
      </c>
      <c r="D65" s="177" t="s">
        <v>111</v>
      </c>
      <c r="E65" s="178">
        <v>312</v>
      </c>
      <c r="F65" s="179"/>
      <c r="G65" s="180">
        <f t="shared" si="56"/>
        <v>0</v>
      </c>
      <c r="H65" s="162"/>
      <c r="I65" s="161">
        <f t="shared" si="57"/>
        <v>0</v>
      </c>
      <c r="J65" s="162"/>
      <c r="K65" s="161">
        <f t="shared" si="58"/>
        <v>0</v>
      </c>
      <c r="L65" s="161">
        <v>21</v>
      </c>
      <c r="M65" s="161">
        <f t="shared" si="59"/>
        <v>0</v>
      </c>
      <c r="N65" s="161">
        <v>0</v>
      </c>
      <c r="O65" s="161">
        <f t="shared" si="60"/>
        <v>0</v>
      </c>
      <c r="P65" s="161">
        <v>0</v>
      </c>
      <c r="Q65" s="161">
        <f t="shared" si="61"/>
        <v>0</v>
      </c>
      <c r="R65" s="161"/>
      <c r="S65" s="161" t="s">
        <v>100</v>
      </c>
      <c r="T65" s="161" t="s">
        <v>101</v>
      </c>
      <c r="U65" s="161">
        <v>0</v>
      </c>
      <c r="V65" s="161">
        <f t="shared" si="62"/>
        <v>0</v>
      </c>
      <c r="W65" s="161"/>
      <c r="X65" s="161" t="s">
        <v>102</v>
      </c>
      <c r="Y65" s="154"/>
      <c r="Z65" s="154"/>
      <c r="AA65" s="154"/>
      <c r="AB65" s="154"/>
      <c r="AC65" s="154"/>
      <c r="AD65" s="154"/>
      <c r="AE65" s="154"/>
      <c r="AF65" s="154"/>
      <c r="AG65" s="154" t="s">
        <v>103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5">
      <c r="A66" s="175">
        <v>55</v>
      </c>
      <c r="B66" s="176"/>
      <c r="C66" s="187" t="s">
        <v>174</v>
      </c>
      <c r="D66" s="177" t="s">
        <v>111</v>
      </c>
      <c r="E66" s="178">
        <v>874</v>
      </c>
      <c r="F66" s="179"/>
      <c r="G66" s="180">
        <f t="shared" si="56"/>
        <v>0</v>
      </c>
      <c r="H66" s="162"/>
      <c r="I66" s="161">
        <f t="shared" si="57"/>
        <v>0</v>
      </c>
      <c r="J66" s="162"/>
      <c r="K66" s="161">
        <f t="shared" si="58"/>
        <v>0</v>
      </c>
      <c r="L66" s="161">
        <v>21</v>
      </c>
      <c r="M66" s="161">
        <f t="shared" si="59"/>
        <v>0</v>
      </c>
      <c r="N66" s="161">
        <v>0</v>
      </c>
      <c r="O66" s="161">
        <f t="shared" si="60"/>
        <v>0</v>
      </c>
      <c r="P66" s="161">
        <v>0</v>
      </c>
      <c r="Q66" s="161">
        <f t="shared" si="61"/>
        <v>0</v>
      </c>
      <c r="R66" s="161"/>
      <c r="S66" s="161" t="s">
        <v>100</v>
      </c>
      <c r="T66" s="161" t="s">
        <v>101</v>
      </c>
      <c r="U66" s="161">
        <v>0</v>
      </c>
      <c r="V66" s="161">
        <f t="shared" si="62"/>
        <v>0</v>
      </c>
      <c r="W66" s="161"/>
      <c r="X66" s="161" t="s">
        <v>102</v>
      </c>
      <c r="Y66" s="154"/>
      <c r="Z66" s="154"/>
      <c r="AA66" s="154"/>
      <c r="AB66" s="154"/>
      <c r="AC66" s="154"/>
      <c r="AD66" s="154"/>
      <c r="AE66" s="154"/>
      <c r="AF66" s="154"/>
      <c r="AG66" s="154" t="s">
        <v>103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5">
      <c r="A67" s="175">
        <v>56</v>
      </c>
      <c r="B67" s="176"/>
      <c r="C67" s="187" t="s">
        <v>113</v>
      </c>
      <c r="D67" s="177" t="s">
        <v>111</v>
      </c>
      <c r="E67" s="178">
        <v>56</v>
      </c>
      <c r="F67" s="179"/>
      <c r="G67" s="180">
        <f t="shared" si="35"/>
        <v>0</v>
      </c>
      <c r="H67" s="162"/>
      <c r="I67" s="161">
        <f t="shared" si="36"/>
        <v>0</v>
      </c>
      <c r="J67" s="162"/>
      <c r="K67" s="161">
        <f t="shared" si="37"/>
        <v>0</v>
      </c>
      <c r="L67" s="161">
        <v>21</v>
      </c>
      <c r="M67" s="161">
        <f t="shared" si="38"/>
        <v>0</v>
      </c>
      <c r="N67" s="161">
        <v>0</v>
      </c>
      <c r="O67" s="161">
        <f t="shared" si="39"/>
        <v>0</v>
      </c>
      <c r="P67" s="161">
        <v>0</v>
      </c>
      <c r="Q67" s="161">
        <f t="shared" si="40"/>
        <v>0</v>
      </c>
      <c r="R67" s="161"/>
      <c r="S67" s="161" t="s">
        <v>100</v>
      </c>
      <c r="T67" s="161" t="s">
        <v>101</v>
      </c>
      <c r="U67" s="161">
        <v>0</v>
      </c>
      <c r="V67" s="161">
        <f t="shared" si="41"/>
        <v>0</v>
      </c>
      <c r="W67" s="161"/>
      <c r="X67" s="161" t="s">
        <v>102</v>
      </c>
      <c r="Y67" s="154"/>
      <c r="Z67" s="154"/>
      <c r="AA67" s="154"/>
      <c r="AB67" s="154"/>
      <c r="AC67" s="154"/>
      <c r="AD67" s="154"/>
      <c r="AE67" s="154"/>
      <c r="AF67" s="154"/>
      <c r="AG67" s="154" t="s">
        <v>103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ht="13" x14ac:dyDescent="0.25">
      <c r="A68" s="164" t="s">
        <v>97</v>
      </c>
      <c r="B68" s="165" t="s">
        <v>67</v>
      </c>
      <c r="C68" s="182" t="s">
        <v>69</v>
      </c>
      <c r="D68" s="166"/>
      <c r="E68" s="167"/>
      <c r="F68" s="168"/>
      <c r="G68" s="169">
        <f>SUM(G69:G89)</f>
        <v>0</v>
      </c>
      <c r="H68" s="163"/>
      <c r="I68" s="163">
        <f>SUM(I69:I89)</f>
        <v>0</v>
      </c>
      <c r="J68" s="163"/>
      <c r="K68" s="163">
        <f>SUM(K69:K89)</f>
        <v>0</v>
      </c>
      <c r="L68" s="163"/>
      <c r="M68" s="163">
        <f>SUM(M69:M89)</f>
        <v>0</v>
      </c>
      <c r="N68" s="163"/>
      <c r="O68" s="163">
        <f>SUM(O69:O89)</f>
        <v>0</v>
      </c>
      <c r="P68" s="163"/>
      <c r="Q68" s="163">
        <f>SUM(Q69:Q89)</f>
        <v>0</v>
      </c>
      <c r="R68" s="163"/>
      <c r="S68" s="163"/>
      <c r="T68" s="163"/>
      <c r="U68" s="163"/>
      <c r="V68" s="163">
        <f>SUM(V69:V89)</f>
        <v>0</v>
      </c>
      <c r="W68" s="163"/>
      <c r="X68" s="163"/>
      <c r="AG68" t="s">
        <v>98</v>
      </c>
    </row>
    <row r="69" spans="1:60" outlineLevel="1" x14ac:dyDescent="0.25">
      <c r="A69" s="175">
        <v>57</v>
      </c>
      <c r="B69" s="176"/>
      <c r="C69" s="187" t="s">
        <v>114</v>
      </c>
      <c r="D69" s="177" t="s">
        <v>99</v>
      </c>
      <c r="E69" s="178">
        <v>595</v>
      </c>
      <c r="F69" s="179"/>
      <c r="G69" s="180">
        <f t="shared" ref="G69:G89" si="63">ROUND(E69*F69,2)</f>
        <v>0</v>
      </c>
      <c r="H69" s="162"/>
      <c r="I69" s="161">
        <f t="shared" ref="I69:I89" si="64">ROUND(E69*H69,2)</f>
        <v>0</v>
      </c>
      <c r="J69" s="162"/>
      <c r="K69" s="161">
        <f t="shared" ref="K69:K89" si="65">ROUND(E69*J69,2)</f>
        <v>0</v>
      </c>
      <c r="L69" s="161">
        <v>21</v>
      </c>
      <c r="M69" s="161">
        <f t="shared" ref="M69:M89" si="66">G69*(1+L69/100)</f>
        <v>0</v>
      </c>
      <c r="N69" s="161">
        <v>0</v>
      </c>
      <c r="O69" s="161">
        <f t="shared" ref="O69:O89" si="67">ROUND(E69*N69,2)</f>
        <v>0</v>
      </c>
      <c r="P69" s="161">
        <v>0</v>
      </c>
      <c r="Q69" s="161">
        <f t="shared" ref="Q69:Q89" si="68">ROUND(E69*P69,2)</f>
        <v>0</v>
      </c>
      <c r="R69" s="161"/>
      <c r="S69" s="161" t="s">
        <v>100</v>
      </c>
      <c r="T69" s="161" t="s">
        <v>101</v>
      </c>
      <c r="U69" s="161">
        <v>0</v>
      </c>
      <c r="V69" s="161">
        <f t="shared" ref="V69:V89" si="69">ROUND(E69*U69,2)</f>
        <v>0</v>
      </c>
      <c r="W69" s="161"/>
      <c r="X69" s="161" t="s">
        <v>106</v>
      </c>
      <c r="Y69" s="154"/>
      <c r="Z69" s="154"/>
      <c r="AA69" s="154"/>
      <c r="AB69" s="154"/>
      <c r="AC69" s="154"/>
      <c r="AD69" s="154"/>
      <c r="AE69" s="154"/>
      <c r="AF69" s="154"/>
      <c r="AG69" s="154" t="s">
        <v>107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5">
      <c r="A70" s="175">
        <v>58</v>
      </c>
      <c r="B70" s="176"/>
      <c r="C70" s="187" t="s">
        <v>182</v>
      </c>
      <c r="D70" s="177" t="s">
        <v>99</v>
      </c>
      <c r="E70" s="178">
        <v>12</v>
      </c>
      <c r="F70" s="179"/>
      <c r="G70" s="180">
        <f t="shared" si="63"/>
        <v>0</v>
      </c>
      <c r="H70" s="162"/>
      <c r="I70" s="161">
        <f t="shared" si="64"/>
        <v>0</v>
      </c>
      <c r="J70" s="162"/>
      <c r="K70" s="161">
        <f t="shared" si="65"/>
        <v>0</v>
      </c>
      <c r="L70" s="161">
        <v>21</v>
      </c>
      <c r="M70" s="161">
        <f t="shared" si="66"/>
        <v>0</v>
      </c>
      <c r="N70" s="161">
        <v>0</v>
      </c>
      <c r="O70" s="161">
        <f t="shared" si="67"/>
        <v>0</v>
      </c>
      <c r="P70" s="161">
        <v>0</v>
      </c>
      <c r="Q70" s="161">
        <f t="shared" si="68"/>
        <v>0</v>
      </c>
      <c r="R70" s="161"/>
      <c r="S70" s="161" t="s">
        <v>100</v>
      </c>
      <c r="T70" s="161" t="s">
        <v>101</v>
      </c>
      <c r="U70" s="161">
        <v>0</v>
      </c>
      <c r="V70" s="161">
        <f t="shared" si="69"/>
        <v>0</v>
      </c>
      <c r="W70" s="161"/>
      <c r="X70" s="161" t="s">
        <v>106</v>
      </c>
      <c r="Y70" s="154"/>
      <c r="Z70" s="154"/>
      <c r="AA70" s="154"/>
      <c r="AB70" s="154"/>
      <c r="AC70" s="154"/>
      <c r="AD70" s="154"/>
      <c r="AE70" s="154"/>
      <c r="AF70" s="154"/>
      <c r="AG70" s="154" t="s">
        <v>107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5">
      <c r="A71" s="175">
        <v>59</v>
      </c>
      <c r="B71" s="176"/>
      <c r="C71" s="187" t="s">
        <v>183</v>
      </c>
      <c r="D71" s="177" t="s">
        <v>99</v>
      </c>
      <c r="E71" s="178">
        <v>4</v>
      </c>
      <c r="F71" s="179"/>
      <c r="G71" s="180">
        <f t="shared" si="63"/>
        <v>0</v>
      </c>
      <c r="H71" s="162"/>
      <c r="I71" s="161">
        <f t="shared" si="64"/>
        <v>0</v>
      </c>
      <c r="J71" s="162"/>
      <c r="K71" s="161">
        <f t="shared" si="65"/>
        <v>0</v>
      </c>
      <c r="L71" s="161">
        <v>21</v>
      </c>
      <c r="M71" s="161">
        <f t="shared" si="66"/>
        <v>0</v>
      </c>
      <c r="N71" s="161">
        <v>0</v>
      </c>
      <c r="O71" s="161">
        <f t="shared" si="67"/>
        <v>0</v>
      </c>
      <c r="P71" s="161">
        <v>0</v>
      </c>
      <c r="Q71" s="161">
        <f t="shared" si="68"/>
        <v>0</v>
      </c>
      <c r="R71" s="161"/>
      <c r="S71" s="161" t="s">
        <v>100</v>
      </c>
      <c r="T71" s="161" t="s">
        <v>101</v>
      </c>
      <c r="U71" s="161">
        <v>0</v>
      </c>
      <c r="V71" s="161">
        <f t="shared" si="69"/>
        <v>0</v>
      </c>
      <c r="W71" s="161"/>
      <c r="X71" s="161" t="s">
        <v>106</v>
      </c>
      <c r="Y71" s="154"/>
      <c r="Z71" s="154"/>
      <c r="AA71" s="154"/>
      <c r="AB71" s="154"/>
      <c r="AC71" s="154"/>
      <c r="AD71" s="154"/>
      <c r="AE71" s="154"/>
      <c r="AF71" s="154"/>
      <c r="AG71" s="154" t="s">
        <v>107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5">
      <c r="A72" s="175">
        <v>60</v>
      </c>
      <c r="B72" s="176"/>
      <c r="C72" s="187" t="s">
        <v>181</v>
      </c>
      <c r="D72" s="177" t="s">
        <v>99</v>
      </c>
      <c r="E72" s="178">
        <v>12</v>
      </c>
      <c r="F72" s="179"/>
      <c r="G72" s="180">
        <f t="shared" ref="G72" si="70">ROUND(E72*F72,2)</f>
        <v>0</v>
      </c>
      <c r="H72" s="162"/>
      <c r="I72" s="161">
        <f t="shared" ref="I72" si="71">ROUND(E72*H72,2)</f>
        <v>0</v>
      </c>
      <c r="J72" s="162"/>
      <c r="K72" s="161">
        <f t="shared" ref="K72" si="72">ROUND(E72*J72,2)</f>
        <v>0</v>
      </c>
      <c r="L72" s="161">
        <v>21</v>
      </c>
      <c r="M72" s="161">
        <f t="shared" ref="M72" si="73">G72*(1+L72/100)</f>
        <v>0</v>
      </c>
      <c r="N72" s="161">
        <v>0</v>
      </c>
      <c r="O72" s="161">
        <f t="shared" ref="O72" si="74">ROUND(E72*N72,2)</f>
        <v>0</v>
      </c>
      <c r="P72" s="161">
        <v>0</v>
      </c>
      <c r="Q72" s="161">
        <f t="shared" ref="Q72" si="75">ROUND(E72*P72,2)</f>
        <v>0</v>
      </c>
      <c r="R72" s="161"/>
      <c r="S72" s="161" t="s">
        <v>100</v>
      </c>
      <c r="T72" s="161" t="s">
        <v>101</v>
      </c>
      <c r="U72" s="161">
        <v>0</v>
      </c>
      <c r="V72" s="161">
        <f t="shared" ref="V72" si="76">ROUND(E72*U72,2)</f>
        <v>0</v>
      </c>
      <c r="W72" s="161"/>
      <c r="X72" s="161" t="s">
        <v>106</v>
      </c>
      <c r="Y72" s="154"/>
      <c r="Z72" s="154"/>
      <c r="AA72" s="154"/>
      <c r="AB72" s="154"/>
      <c r="AC72" s="154"/>
      <c r="AD72" s="154"/>
      <c r="AE72" s="154"/>
      <c r="AF72" s="154"/>
      <c r="AG72" s="154" t="s">
        <v>107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5">
      <c r="A73" s="175">
        <v>61</v>
      </c>
      <c r="B73" s="176"/>
      <c r="C73" s="187" t="s">
        <v>115</v>
      </c>
      <c r="D73" s="177" t="s">
        <v>99</v>
      </c>
      <c r="E73" s="178">
        <v>1</v>
      </c>
      <c r="F73" s="179"/>
      <c r="G73" s="180">
        <f t="shared" si="63"/>
        <v>0</v>
      </c>
      <c r="H73" s="162"/>
      <c r="I73" s="161">
        <f t="shared" si="64"/>
        <v>0</v>
      </c>
      <c r="J73" s="162"/>
      <c r="K73" s="161">
        <f t="shared" si="65"/>
        <v>0</v>
      </c>
      <c r="L73" s="161">
        <v>21</v>
      </c>
      <c r="M73" s="161">
        <f t="shared" si="66"/>
        <v>0</v>
      </c>
      <c r="N73" s="161">
        <v>0</v>
      </c>
      <c r="O73" s="161">
        <f t="shared" si="67"/>
        <v>0</v>
      </c>
      <c r="P73" s="161">
        <v>0</v>
      </c>
      <c r="Q73" s="161">
        <f t="shared" si="68"/>
        <v>0</v>
      </c>
      <c r="R73" s="161"/>
      <c r="S73" s="161" t="s">
        <v>100</v>
      </c>
      <c r="T73" s="161" t="s">
        <v>101</v>
      </c>
      <c r="U73" s="161">
        <v>0</v>
      </c>
      <c r="V73" s="161">
        <f t="shared" si="69"/>
        <v>0</v>
      </c>
      <c r="W73" s="161"/>
      <c r="X73" s="161" t="s">
        <v>102</v>
      </c>
      <c r="Y73" s="154"/>
      <c r="Z73" s="154"/>
      <c r="AA73" s="154"/>
      <c r="AB73" s="154"/>
      <c r="AC73" s="154"/>
      <c r="AD73" s="154"/>
      <c r="AE73" s="154"/>
      <c r="AF73" s="154"/>
      <c r="AG73" s="154" t="s">
        <v>103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5">
      <c r="A74" s="175">
        <v>62</v>
      </c>
      <c r="B74" s="176"/>
      <c r="C74" s="187" t="s">
        <v>116</v>
      </c>
      <c r="D74" s="177" t="s">
        <v>117</v>
      </c>
      <c r="E74" s="178">
        <v>16</v>
      </c>
      <c r="F74" s="179"/>
      <c r="G74" s="180">
        <f t="shared" si="63"/>
        <v>0</v>
      </c>
      <c r="H74" s="162"/>
      <c r="I74" s="161">
        <f t="shared" si="64"/>
        <v>0</v>
      </c>
      <c r="J74" s="162"/>
      <c r="K74" s="161">
        <f t="shared" si="65"/>
        <v>0</v>
      </c>
      <c r="L74" s="161">
        <v>21</v>
      </c>
      <c r="M74" s="161">
        <f t="shared" si="66"/>
        <v>0</v>
      </c>
      <c r="N74" s="161">
        <v>0</v>
      </c>
      <c r="O74" s="161">
        <f t="shared" si="67"/>
        <v>0</v>
      </c>
      <c r="P74" s="161">
        <v>0</v>
      </c>
      <c r="Q74" s="161">
        <f t="shared" si="68"/>
        <v>0</v>
      </c>
      <c r="R74" s="161"/>
      <c r="S74" s="161" t="s">
        <v>100</v>
      </c>
      <c r="T74" s="161" t="s">
        <v>101</v>
      </c>
      <c r="U74" s="161">
        <v>0</v>
      </c>
      <c r="V74" s="161">
        <f t="shared" si="69"/>
        <v>0</v>
      </c>
      <c r="W74" s="161"/>
      <c r="X74" s="161" t="s">
        <v>106</v>
      </c>
      <c r="Y74" s="154"/>
      <c r="Z74" s="154"/>
      <c r="AA74" s="154"/>
      <c r="AB74" s="154"/>
      <c r="AC74" s="154"/>
      <c r="AD74" s="154"/>
      <c r="AE74" s="154"/>
      <c r="AF74" s="154"/>
      <c r="AG74" s="154" t="s">
        <v>107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5">
      <c r="A75" s="175">
        <v>63</v>
      </c>
      <c r="B75" s="176"/>
      <c r="C75" s="187" t="s">
        <v>184</v>
      </c>
      <c r="D75" s="177" t="s">
        <v>99</v>
      </c>
      <c r="E75" s="178">
        <v>3</v>
      </c>
      <c r="F75" s="179"/>
      <c r="G75" s="180">
        <f t="shared" si="63"/>
        <v>0</v>
      </c>
      <c r="H75" s="162"/>
      <c r="I75" s="161">
        <f t="shared" si="64"/>
        <v>0</v>
      </c>
      <c r="J75" s="162"/>
      <c r="K75" s="161">
        <f t="shared" si="65"/>
        <v>0</v>
      </c>
      <c r="L75" s="161">
        <v>21</v>
      </c>
      <c r="M75" s="161">
        <f t="shared" si="66"/>
        <v>0</v>
      </c>
      <c r="N75" s="161">
        <v>0</v>
      </c>
      <c r="O75" s="161">
        <f t="shared" si="67"/>
        <v>0</v>
      </c>
      <c r="P75" s="161">
        <v>0</v>
      </c>
      <c r="Q75" s="161">
        <f t="shared" si="68"/>
        <v>0</v>
      </c>
      <c r="R75" s="161"/>
      <c r="S75" s="161" t="s">
        <v>100</v>
      </c>
      <c r="T75" s="161" t="s">
        <v>101</v>
      </c>
      <c r="U75" s="161">
        <v>0</v>
      </c>
      <c r="V75" s="161">
        <f t="shared" si="69"/>
        <v>0</v>
      </c>
      <c r="W75" s="161"/>
      <c r="X75" s="161" t="s">
        <v>106</v>
      </c>
      <c r="Y75" s="154"/>
      <c r="Z75" s="154"/>
      <c r="AA75" s="154"/>
      <c r="AB75" s="154"/>
      <c r="AC75" s="154"/>
      <c r="AD75" s="154"/>
      <c r="AE75" s="154"/>
      <c r="AF75" s="154"/>
      <c r="AG75" s="154" t="s">
        <v>107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ht="20" outlineLevel="1" x14ac:dyDescent="0.25">
      <c r="A76" s="175">
        <v>64</v>
      </c>
      <c r="B76" s="176"/>
      <c r="C76" s="187" t="s">
        <v>185</v>
      </c>
      <c r="D76" s="177" t="s">
        <v>99</v>
      </c>
      <c r="E76" s="178">
        <v>2</v>
      </c>
      <c r="F76" s="179"/>
      <c r="G76" s="180">
        <f t="shared" si="63"/>
        <v>0</v>
      </c>
      <c r="H76" s="162"/>
      <c r="I76" s="161">
        <f t="shared" si="64"/>
        <v>0</v>
      </c>
      <c r="J76" s="162"/>
      <c r="K76" s="161">
        <f t="shared" si="65"/>
        <v>0</v>
      </c>
      <c r="L76" s="161">
        <v>21</v>
      </c>
      <c r="M76" s="161">
        <f t="shared" si="66"/>
        <v>0</v>
      </c>
      <c r="N76" s="161">
        <v>0</v>
      </c>
      <c r="O76" s="161">
        <f t="shared" si="67"/>
        <v>0</v>
      </c>
      <c r="P76" s="161">
        <v>0</v>
      </c>
      <c r="Q76" s="161">
        <f t="shared" si="68"/>
        <v>0</v>
      </c>
      <c r="R76" s="161"/>
      <c r="S76" s="161" t="s">
        <v>100</v>
      </c>
      <c r="T76" s="161" t="s">
        <v>101</v>
      </c>
      <c r="U76" s="161">
        <v>0</v>
      </c>
      <c r="V76" s="161">
        <f t="shared" si="69"/>
        <v>0</v>
      </c>
      <c r="W76" s="161"/>
      <c r="X76" s="161" t="s">
        <v>102</v>
      </c>
      <c r="Y76" s="154"/>
      <c r="Z76" s="154"/>
      <c r="AA76" s="154"/>
      <c r="AB76" s="154"/>
      <c r="AC76" s="154"/>
      <c r="AD76" s="154"/>
      <c r="AE76" s="154"/>
      <c r="AF76" s="154"/>
      <c r="AG76" s="154" t="s">
        <v>103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ht="20" outlineLevel="1" x14ac:dyDescent="0.25">
      <c r="A77" s="175">
        <v>65</v>
      </c>
      <c r="B77" s="176"/>
      <c r="C77" s="187" t="s">
        <v>186</v>
      </c>
      <c r="D77" s="177" t="s">
        <v>109</v>
      </c>
      <c r="E77" s="178">
        <v>1</v>
      </c>
      <c r="F77" s="179"/>
      <c r="G77" s="180">
        <f t="shared" si="63"/>
        <v>0</v>
      </c>
      <c r="H77" s="162"/>
      <c r="I77" s="161">
        <f t="shared" si="64"/>
        <v>0</v>
      </c>
      <c r="J77" s="162"/>
      <c r="K77" s="161">
        <f t="shared" si="65"/>
        <v>0</v>
      </c>
      <c r="L77" s="161">
        <v>21</v>
      </c>
      <c r="M77" s="161">
        <f t="shared" si="66"/>
        <v>0</v>
      </c>
      <c r="N77" s="161">
        <v>0</v>
      </c>
      <c r="O77" s="161">
        <f t="shared" si="67"/>
        <v>0</v>
      </c>
      <c r="P77" s="161">
        <v>0</v>
      </c>
      <c r="Q77" s="161">
        <f t="shared" si="68"/>
        <v>0</v>
      </c>
      <c r="R77" s="161"/>
      <c r="S77" s="161" t="s">
        <v>100</v>
      </c>
      <c r="T77" s="161" t="s">
        <v>101</v>
      </c>
      <c r="U77" s="161">
        <v>0</v>
      </c>
      <c r="V77" s="161">
        <f t="shared" si="69"/>
        <v>0</v>
      </c>
      <c r="W77" s="161"/>
      <c r="X77" s="161" t="s">
        <v>102</v>
      </c>
      <c r="Y77" s="154"/>
      <c r="Z77" s="154"/>
      <c r="AA77" s="154"/>
      <c r="AB77" s="154"/>
      <c r="AC77" s="154"/>
      <c r="AD77" s="154"/>
      <c r="AE77" s="154"/>
      <c r="AF77" s="154"/>
      <c r="AG77" s="154" t="s">
        <v>103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5">
      <c r="A78" s="175">
        <v>66</v>
      </c>
      <c r="B78" s="176"/>
      <c r="C78" s="187" t="s">
        <v>118</v>
      </c>
      <c r="D78" s="177" t="s">
        <v>109</v>
      </c>
      <c r="E78" s="178">
        <v>1</v>
      </c>
      <c r="F78" s="179"/>
      <c r="G78" s="180">
        <f t="shared" si="63"/>
        <v>0</v>
      </c>
      <c r="H78" s="162"/>
      <c r="I78" s="161">
        <f t="shared" si="64"/>
        <v>0</v>
      </c>
      <c r="J78" s="162"/>
      <c r="K78" s="161">
        <f t="shared" si="65"/>
        <v>0</v>
      </c>
      <c r="L78" s="161">
        <v>21</v>
      </c>
      <c r="M78" s="161">
        <f t="shared" si="66"/>
        <v>0</v>
      </c>
      <c r="N78" s="161">
        <v>0</v>
      </c>
      <c r="O78" s="161">
        <f t="shared" si="67"/>
        <v>0</v>
      </c>
      <c r="P78" s="161">
        <v>0</v>
      </c>
      <c r="Q78" s="161">
        <f t="shared" si="68"/>
        <v>0</v>
      </c>
      <c r="R78" s="161"/>
      <c r="S78" s="161" t="s">
        <v>100</v>
      </c>
      <c r="T78" s="161" t="s">
        <v>101</v>
      </c>
      <c r="U78" s="161">
        <v>0</v>
      </c>
      <c r="V78" s="161">
        <f t="shared" si="69"/>
        <v>0</v>
      </c>
      <c r="W78" s="161"/>
      <c r="X78" s="161" t="s">
        <v>102</v>
      </c>
      <c r="Y78" s="154"/>
      <c r="Z78" s="154"/>
      <c r="AA78" s="154"/>
      <c r="AB78" s="154"/>
      <c r="AC78" s="154"/>
      <c r="AD78" s="154"/>
      <c r="AE78" s="154"/>
      <c r="AF78" s="154"/>
      <c r="AG78" s="154" t="s">
        <v>103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5">
      <c r="A79" s="175">
        <v>67</v>
      </c>
      <c r="B79" s="176"/>
      <c r="C79" s="187" t="s">
        <v>187</v>
      </c>
      <c r="D79" s="177" t="s">
        <v>109</v>
      </c>
      <c r="E79" s="178">
        <v>1</v>
      </c>
      <c r="F79" s="179"/>
      <c r="G79" s="180">
        <f t="shared" si="63"/>
        <v>0</v>
      </c>
      <c r="H79" s="162"/>
      <c r="I79" s="161">
        <f t="shared" si="64"/>
        <v>0</v>
      </c>
      <c r="J79" s="162"/>
      <c r="K79" s="161">
        <f t="shared" si="65"/>
        <v>0</v>
      </c>
      <c r="L79" s="161">
        <v>21</v>
      </c>
      <c r="M79" s="161">
        <f t="shared" si="66"/>
        <v>0</v>
      </c>
      <c r="N79" s="161">
        <v>0</v>
      </c>
      <c r="O79" s="161">
        <f t="shared" si="67"/>
        <v>0</v>
      </c>
      <c r="P79" s="161">
        <v>0</v>
      </c>
      <c r="Q79" s="161">
        <f t="shared" si="68"/>
        <v>0</v>
      </c>
      <c r="R79" s="161"/>
      <c r="S79" s="161" t="s">
        <v>100</v>
      </c>
      <c r="T79" s="161" t="s">
        <v>101</v>
      </c>
      <c r="U79" s="161">
        <v>0</v>
      </c>
      <c r="V79" s="161">
        <f t="shared" si="69"/>
        <v>0</v>
      </c>
      <c r="W79" s="161"/>
      <c r="X79" s="161" t="s">
        <v>102</v>
      </c>
      <c r="Y79" s="154"/>
      <c r="Z79" s="154"/>
      <c r="AA79" s="154"/>
      <c r="AB79" s="154"/>
      <c r="AC79" s="154"/>
      <c r="AD79" s="154"/>
      <c r="AE79" s="154"/>
      <c r="AF79" s="154"/>
      <c r="AG79" s="154" t="s">
        <v>103</v>
      </c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5">
      <c r="A80" s="175">
        <v>68</v>
      </c>
      <c r="B80" s="176"/>
      <c r="C80" s="187" t="s">
        <v>119</v>
      </c>
      <c r="D80" s="177" t="s">
        <v>99</v>
      </c>
      <c r="E80" s="178">
        <v>1</v>
      </c>
      <c r="F80" s="179"/>
      <c r="G80" s="180">
        <f t="shared" si="63"/>
        <v>0</v>
      </c>
      <c r="H80" s="162"/>
      <c r="I80" s="161">
        <f t="shared" si="64"/>
        <v>0</v>
      </c>
      <c r="J80" s="162"/>
      <c r="K80" s="161">
        <f t="shared" si="65"/>
        <v>0</v>
      </c>
      <c r="L80" s="161">
        <v>21</v>
      </c>
      <c r="M80" s="161">
        <f t="shared" si="66"/>
        <v>0</v>
      </c>
      <c r="N80" s="161">
        <v>0</v>
      </c>
      <c r="O80" s="161">
        <f t="shared" si="67"/>
        <v>0</v>
      </c>
      <c r="P80" s="161">
        <v>0</v>
      </c>
      <c r="Q80" s="161">
        <f t="shared" si="68"/>
        <v>0</v>
      </c>
      <c r="R80" s="161"/>
      <c r="S80" s="161" t="s">
        <v>100</v>
      </c>
      <c r="T80" s="161" t="s">
        <v>101</v>
      </c>
      <c r="U80" s="161">
        <v>0</v>
      </c>
      <c r="V80" s="161">
        <f t="shared" si="69"/>
        <v>0</v>
      </c>
      <c r="W80" s="161"/>
      <c r="X80" s="161" t="s">
        <v>106</v>
      </c>
      <c r="Y80" s="154"/>
      <c r="Z80" s="154"/>
      <c r="AA80" s="154"/>
      <c r="AB80" s="154"/>
      <c r="AC80" s="154"/>
      <c r="AD80" s="154"/>
      <c r="AE80" s="154"/>
      <c r="AF80" s="154"/>
      <c r="AG80" s="154" t="s">
        <v>107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ht="20" outlineLevel="1" x14ac:dyDescent="0.25">
      <c r="A81" s="175">
        <v>69</v>
      </c>
      <c r="B81" s="176"/>
      <c r="C81" s="187" t="s">
        <v>120</v>
      </c>
      <c r="D81" s="177" t="s">
        <v>109</v>
      </c>
      <c r="E81" s="178">
        <v>1</v>
      </c>
      <c r="F81" s="179"/>
      <c r="G81" s="180">
        <f t="shared" si="63"/>
        <v>0</v>
      </c>
      <c r="H81" s="162"/>
      <c r="I81" s="161">
        <f t="shared" si="64"/>
        <v>0</v>
      </c>
      <c r="J81" s="162"/>
      <c r="K81" s="161">
        <f t="shared" si="65"/>
        <v>0</v>
      </c>
      <c r="L81" s="161">
        <v>21</v>
      </c>
      <c r="M81" s="161">
        <f t="shared" si="66"/>
        <v>0</v>
      </c>
      <c r="N81" s="161">
        <v>0</v>
      </c>
      <c r="O81" s="161">
        <f t="shared" si="67"/>
        <v>0</v>
      </c>
      <c r="P81" s="161">
        <v>0</v>
      </c>
      <c r="Q81" s="161">
        <f t="shared" si="68"/>
        <v>0</v>
      </c>
      <c r="R81" s="161"/>
      <c r="S81" s="161" t="s">
        <v>100</v>
      </c>
      <c r="T81" s="161" t="s">
        <v>101</v>
      </c>
      <c r="U81" s="161">
        <v>0</v>
      </c>
      <c r="V81" s="161">
        <f t="shared" si="69"/>
        <v>0</v>
      </c>
      <c r="W81" s="161"/>
      <c r="X81" s="161" t="s">
        <v>106</v>
      </c>
      <c r="Y81" s="154"/>
      <c r="Z81" s="154"/>
      <c r="AA81" s="154"/>
      <c r="AB81" s="154"/>
      <c r="AC81" s="154"/>
      <c r="AD81" s="154"/>
      <c r="AE81" s="154"/>
      <c r="AF81" s="154"/>
      <c r="AG81" s="154" t="s">
        <v>107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5">
      <c r="A82" s="175">
        <v>70</v>
      </c>
      <c r="B82" s="176"/>
      <c r="C82" s="187" t="s">
        <v>121</v>
      </c>
      <c r="D82" s="177" t="s">
        <v>109</v>
      </c>
      <c r="E82" s="178">
        <v>1</v>
      </c>
      <c r="F82" s="179"/>
      <c r="G82" s="180">
        <f t="shared" si="63"/>
        <v>0</v>
      </c>
      <c r="H82" s="162"/>
      <c r="I82" s="161">
        <f t="shared" si="64"/>
        <v>0</v>
      </c>
      <c r="J82" s="162"/>
      <c r="K82" s="161">
        <f t="shared" si="65"/>
        <v>0</v>
      </c>
      <c r="L82" s="161">
        <v>21</v>
      </c>
      <c r="M82" s="161">
        <f t="shared" si="66"/>
        <v>0</v>
      </c>
      <c r="N82" s="161">
        <v>0</v>
      </c>
      <c r="O82" s="161">
        <f t="shared" si="67"/>
        <v>0</v>
      </c>
      <c r="P82" s="161">
        <v>0</v>
      </c>
      <c r="Q82" s="161">
        <f t="shared" si="68"/>
        <v>0</v>
      </c>
      <c r="R82" s="161"/>
      <c r="S82" s="161" t="s">
        <v>100</v>
      </c>
      <c r="T82" s="161" t="s">
        <v>101</v>
      </c>
      <c r="U82" s="161">
        <v>0</v>
      </c>
      <c r="V82" s="161">
        <f t="shared" si="69"/>
        <v>0</v>
      </c>
      <c r="W82" s="161"/>
      <c r="X82" s="161" t="s">
        <v>106</v>
      </c>
      <c r="Y82" s="154"/>
      <c r="Z82" s="154"/>
      <c r="AA82" s="154"/>
      <c r="AB82" s="154"/>
      <c r="AC82" s="154"/>
      <c r="AD82" s="154"/>
      <c r="AE82" s="154"/>
      <c r="AF82" s="154"/>
      <c r="AG82" s="154" t="s">
        <v>107</v>
      </c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ht="20" outlineLevel="1" x14ac:dyDescent="0.25">
      <c r="A83" s="175">
        <v>71</v>
      </c>
      <c r="B83" s="176"/>
      <c r="C83" s="187" t="s">
        <v>122</v>
      </c>
      <c r="D83" s="177" t="s">
        <v>109</v>
      </c>
      <c r="E83" s="178">
        <v>1</v>
      </c>
      <c r="F83" s="179"/>
      <c r="G83" s="180">
        <f t="shared" si="63"/>
        <v>0</v>
      </c>
      <c r="H83" s="162"/>
      <c r="I83" s="161">
        <f t="shared" si="64"/>
        <v>0</v>
      </c>
      <c r="J83" s="162"/>
      <c r="K83" s="161">
        <f t="shared" si="65"/>
        <v>0</v>
      </c>
      <c r="L83" s="161">
        <v>21</v>
      </c>
      <c r="M83" s="161">
        <f t="shared" si="66"/>
        <v>0</v>
      </c>
      <c r="N83" s="161">
        <v>0</v>
      </c>
      <c r="O83" s="161">
        <f t="shared" si="67"/>
        <v>0</v>
      </c>
      <c r="P83" s="161">
        <v>0</v>
      </c>
      <c r="Q83" s="161">
        <f t="shared" si="68"/>
        <v>0</v>
      </c>
      <c r="R83" s="161"/>
      <c r="S83" s="161" t="s">
        <v>100</v>
      </c>
      <c r="T83" s="161" t="s">
        <v>101</v>
      </c>
      <c r="U83" s="161">
        <v>0</v>
      </c>
      <c r="V83" s="161">
        <f t="shared" si="69"/>
        <v>0</v>
      </c>
      <c r="W83" s="161"/>
      <c r="X83" s="161" t="s">
        <v>102</v>
      </c>
      <c r="Y83" s="154"/>
      <c r="Z83" s="154"/>
      <c r="AA83" s="154"/>
      <c r="AB83" s="154"/>
      <c r="AC83" s="154"/>
      <c r="AD83" s="154"/>
      <c r="AE83" s="154"/>
      <c r="AF83" s="154"/>
      <c r="AG83" s="154" t="s">
        <v>103</v>
      </c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ht="20" outlineLevel="1" x14ac:dyDescent="0.25">
      <c r="A84" s="175">
        <v>72</v>
      </c>
      <c r="B84" s="176"/>
      <c r="C84" s="187" t="s">
        <v>123</v>
      </c>
      <c r="D84" s="177" t="s">
        <v>99</v>
      </c>
      <c r="E84" s="178">
        <v>204</v>
      </c>
      <c r="F84" s="179"/>
      <c r="G84" s="180">
        <f t="shared" si="63"/>
        <v>0</v>
      </c>
      <c r="H84" s="162"/>
      <c r="I84" s="161">
        <f t="shared" si="64"/>
        <v>0</v>
      </c>
      <c r="J84" s="162"/>
      <c r="K84" s="161">
        <f t="shared" si="65"/>
        <v>0</v>
      </c>
      <c r="L84" s="161">
        <v>21</v>
      </c>
      <c r="M84" s="161">
        <f t="shared" si="66"/>
        <v>0</v>
      </c>
      <c r="N84" s="161">
        <v>0</v>
      </c>
      <c r="O84" s="161">
        <f t="shared" si="67"/>
        <v>0</v>
      </c>
      <c r="P84" s="161">
        <v>0</v>
      </c>
      <c r="Q84" s="161">
        <f t="shared" si="68"/>
        <v>0</v>
      </c>
      <c r="R84" s="161"/>
      <c r="S84" s="161" t="s">
        <v>100</v>
      </c>
      <c r="T84" s="161" t="s">
        <v>101</v>
      </c>
      <c r="U84" s="161">
        <v>0</v>
      </c>
      <c r="V84" s="161">
        <f t="shared" si="69"/>
        <v>0</v>
      </c>
      <c r="W84" s="161"/>
      <c r="X84" s="161" t="s">
        <v>102</v>
      </c>
      <c r="Y84" s="154"/>
      <c r="Z84" s="154"/>
      <c r="AA84" s="154"/>
      <c r="AB84" s="154"/>
      <c r="AC84" s="154"/>
      <c r="AD84" s="154"/>
      <c r="AE84" s="154"/>
      <c r="AF84" s="154"/>
      <c r="AG84" s="154" t="s">
        <v>103</v>
      </c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ht="20" outlineLevel="1" x14ac:dyDescent="0.25">
      <c r="A85" s="175">
        <v>73</v>
      </c>
      <c r="B85" s="176"/>
      <c r="C85" s="187" t="s">
        <v>124</v>
      </c>
      <c r="D85" s="177" t="s">
        <v>99</v>
      </c>
      <c r="E85" s="178">
        <v>1</v>
      </c>
      <c r="F85" s="179"/>
      <c r="G85" s="180">
        <f t="shared" si="63"/>
        <v>0</v>
      </c>
      <c r="H85" s="162"/>
      <c r="I85" s="161">
        <f t="shared" si="64"/>
        <v>0</v>
      </c>
      <c r="J85" s="162"/>
      <c r="K85" s="161">
        <f t="shared" si="65"/>
        <v>0</v>
      </c>
      <c r="L85" s="161">
        <v>21</v>
      </c>
      <c r="M85" s="161">
        <f t="shared" si="66"/>
        <v>0</v>
      </c>
      <c r="N85" s="161">
        <v>0</v>
      </c>
      <c r="O85" s="161">
        <f t="shared" si="67"/>
        <v>0</v>
      </c>
      <c r="P85" s="161">
        <v>0</v>
      </c>
      <c r="Q85" s="161">
        <f t="shared" si="68"/>
        <v>0</v>
      </c>
      <c r="R85" s="161"/>
      <c r="S85" s="161" t="s">
        <v>100</v>
      </c>
      <c r="T85" s="161" t="s">
        <v>101</v>
      </c>
      <c r="U85" s="161">
        <v>0</v>
      </c>
      <c r="V85" s="161">
        <f t="shared" si="69"/>
        <v>0</v>
      </c>
      <c r="W85" s="161"/>
      <c r="X85" s="161" t="s">
        <v>102</v>
      </c>
      <c r="Y85" s="154"/>
      <c r="Z85" s="154"/>
      <c r="AA85" s="154"/>
      <c r="AB85" s="154"/>
      <c r="AC85" s="154"/>
      <c r="AD85" s="154"/>
      <c r="AE85" s="154"/>
      <c r="AF85" s="154"/>
      <c r="AG85" s="154" t="s">
        <v>103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ht="20" outlineLevel="1" x14ac:dyDescent="0.25">
      <c r="A86" s="175">
        <v>74</v>
      </c>
      <c r="B86" s="176"/>
      <c r="C86" s="187" t="s">
        <v>125</v>
      </c>
      <c r="D86" s="177" t="s">
        <v>99</v>
      </c>
      <c r="E86" s="178">
        <v>1</v>
      </c>
      <c r="F86" s="179"/>
      <c r="G86" s="180">
        <f t="shared" si="63"/>
        <v>0</v>
      </c>
      <c r="H86" s="162"/>
      <c r="I86" s="161">
        <f t="shared" si="64"/>
        <v>0</v>
      </c>
      <c r="J86" s="162"/>
      <c r="K86" s="161">
        <f t="shared" si="65"/>
        <v>0</v>
      </c>
      <c r="L86" s="161">
        <v>21</v>
      </c>
      <c r="M86" s="161">
        <f t="shared" si="66"/>
        <v>0</v>
      </c>
      <c r="N86" s="161">
        <v>0</v>
      </c>
      <c r="O86" s="161">
        <f t="shared" si="67"/>
        <v>0</v>
      </c>
      <c r="P86" s="161">
        <v>0</v>
      </c>
      <c r="Q86" s="161">
        <f t="shared" si="68"/>
        <v>0</v>
      </c>
      <c r="R86" s="161"/>
      <c r="S86" s="161" t="s">
        <v>100</v>
      </c>
      <c r="T86" s="161" t="s">
        <v>101</v>
      </c>
      <c r="U86" s="161">
        <v>0</v>
      </c>
      <c r="V86" s="161">
        <f t="shared" si="69"/>
        <v>0</v>
      </c>
      <c r="W86" s="161"/>
      <c r="X86" s="161" t="s">
        <v>102</v>
      </c>
      <c r="Y86" s="154"/>
      <c r="Z86" s="154"/>
      <c r="AA86" s="154"/>
      <c r="AB86" s="154"/>
      <c r="AC86" s="154"/>
      <c r="AD86" s="154"/>
      <c r="AE86" s="154"/>
      <c r="AF86" s="154"/>
      <c r="AG86" s="154" t="s">
        <v>103</v>
      </c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ht="20" outlineLevel="1" x14ac:dyDescent="0.25">
      <c r="A87" s="175">
        <v>75</v>
      </c>
      <c r="B87" s="176"/>
      <c r="C87" s="187" t="s">
        <v>126</v>
      </c>
      <c r="D87" s="177" t="s">
        <v>99</v>
      </c>
      <c r="E87" s="178">
        <v>1</v>
      </c>
      <c r="F87" s="179"/>
      <c r="G87" s="180">
        <f t="shared" si="63"/>
        <v>0</v>
      </c>
      <c r="H87" s="162"/>
      <c r="I87" s="161">
        <f t="shared" si="64"/>
        <v>0</v>
      </c>
      <c r="J87" s="162"/>
      <c r="K87" s="161">
        <f t="shared" si="65"/>
        <v>0</v>
      </c>
      <c r="L87" s="161">
        <v>21</v>
      </c>
      <c r="M87" s="161">
        <f t="shared" si="66"/>
        <v>0</v>
      </c>
      <c r="N87" s="161">
        <v>0</v>
      </c>
      <c r="O87" s="161">
        <f t="shared" si="67"/>
        <v>0</v>
      </c>
      <c r="P87" s="161">
        <v>0</v>
      </c>
      <c r="Q87" s="161">
        <f t="shared" si="68"/>
        <v>0</v>
      </c>
      <c r="R87" s="161"/>
      <c r="S87" s="161" t="s">
        <v>100</v>
      </c>
      <c r="T87" s="161" t="s">
        <v>101</v>
      </c>
      <c r="U87" s="161">
        <v>0</v>
      </c>
      <c r="V87" s="161">
        <f t="shared" si="69"/>
        <v>0</v>
      </c>
      <c r="W87" s="161"/>
      <c r="X87" s="161" t="s">
        <v>106</v>
      </c>
      <c r="Y87" s="154"/>
      <c r="Z87" s="154"/>
      <c r="AA87" s="154"/>
      <c r="AB87" s="154"/>
      <c r="AC87" s="154"/>
      <c r="AD87" s="154"/>
      <c r="AE87" s="154"/>
      <c r="AF87" s="154"/>
      <c r="AG87" s="154" t="s">
        <v>107</v>
      </c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ht="20" outlineLevel="1" x14ac:dyDescent="0.25">
      <c r="A88" s="175">
        <v>76</v>
      </c>
      <c r="B88" s="176"/>
      <c r="C88" s="187" t="s">
        <v>127</v>
      </c>
      <c r="D88" s="177" t="s">
        <v>117</v>
      </c>
      <c r="E88" s="178">
        <v>80</v>
      </c>
      <c r="F88" s="179"/>
      <c r="G88" s="180">
        <f t="shared" si="63"/>
        <v>0</v>
      </c>
      <c r="H88" s="162"/>
      <c r="I88" s="161">
        <f t="shared" si="64"/>
        <v>0</v>
      </c>
      <c r="J88" s="162"/>
      <c r="K88" s="161">
        <f t="shared" si="65"/>
        <v>0</v>
      </c>
      <c r="L88" s="161">
        <v>21</v>
      </c>
      <c r="M88" s="161">
        <f t="shared" si="66"/>
        <v>0</v>
      </c>
      <c r="N88" s="161">
        <v>0</v>
      </c>
      <c r="O88" s="161">
        <f t="shared" si="67"/>
        <v>0</v>
      </c>
      <c r="P88" s="161">
        <v>0</v>
      </c>
      <c r="Q88" s="161">
        <f t="shared" si="68"/>
        <v>0</v>
      </c>
      <c r="R88" s="161"/>
      <c r="S88" s="161" t="s">
        <v>100</v>
      </c>
      <c r="T88" s="161" t="s">
        <v>101</v>
      </c>
      <c r="U88" s="161">
        <v>0</v>
      </c>
      <c r="V88" s="161">
        <f t="shared" si="69"/>
        <v>0</v>
      </c>
      <c r="W88" s="161"/>
      <c r="X88" s="161" t="s">
        <v>106</v>
      </c>
      <c r="Y88" s="154"/>
      <c r="Z88" s="154"/>
      <c r="AA88" s="154"/>
      <c r="AB88" s="154"/>
      <c r="AC88" s="154"/>
      <c r="AD88" s="154"/>
      <c r="AE88" s="154"/>
      <c r="AF88" s="154"/>
      <c r="AG88" s="154" t="s">
        <v>107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ht="20" outlineLevel="1" x14ac:dyDescent="0.25">
      <c r="A89" s="175">
        <v>77</v>
      </c>
      <c r="B89" s="170"/>
      <c r="C89" s="188" t="s">
        <v>128</v>
      </c>
      <c r="D89" s="171" t="s">
        <v>117</v>
      </c>
      <c r="E89" s="172">
        <v>16</v>
      </c>
      <c r="F89" s="173"/>
      <c r="G89" s="174">
        <f t="shared" si="63"/>
        <v>0</v>
      </c>
      <c r="H89" s="162"/>
      <c r="I89" s="161">
        <f t="shared" si="64"/>
        <v>0</v>
      </c>
      <c r="J89" s="162"/>
      <c r="K89" s="161">
        <f t="shared" si="65"/>
        <v>0</v>
      </c>
      <c r="L89" s="161">
        <v>21</v>
      </c>
      <c r="M89" s="161">
        <f t="shared" si="66"/>
        <v>0</v>
      </c>
      <c r="N89" s="161">
        <v>0</v>
      </c>
      <c r="O89" s="161">
        <f t="shared" si="67"/>
        <v>0</v>
      </c>
      <c r="P89" s="161">
        <v>0</v>
      </c>
      <c r="Q89" s="161">
        <f t="shared" si="68"/>
        <v>0</v>
      </c>
      <c r="R89" s="161"/>
      <c r="S89" s="161" t="s">
        <v>100</v>
      </c>
      <c r="T89" s="161" t="s">
        <v>101</v>
      </c>
      <c r="U89" s="161">
        <v>0</v>
      </c>
      <c r="V89" s="161">
        <f t="shared" si="69"/>
        <v>0</v>
      </c>
      <c r="W89" s="161"/>
      <c r="X89" s="161" t="s">
        <v>129</v>
      </c>
      <c r="Y89" s="154"/>
      <c r="Z89" s="154"/>
      <c r="AA89" s="154"/>
      <c r="AB89" s="154"/>
      <c r="AC89" s="154"/>
      <c r="AD89" s="154"/>
      <c r="AE89" s="154"/>
      <c r="AF89" s="154"/>
      <c r="AG89" s="154" t="s">
        <v>130</v>
      </c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x14ac:dyDescent="0.25">
      <c r="A90" s="3"/>
      <c r="B90" s="4"/>
      <c r="C90" s="184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AE90">
        <v>15</v>
      </c>
      <c r="AF90">
        <v>21</v>
      </c>
      <c r="AG90" t="s">
        <v>84</v>
      </c>
    </row>
    <row r="91" spans="1:60" ht="13" x14ac:dyDescent="0.25">
      <c r="A91" s="157"/>
      <c r="B91" s="158" t="s">
        <v>31</v>
      </c>
      <c r="C91" s="185"/>
      <c r="D91" s="159"/>
      <c r="E91" s="160"/>
      <c r="F91" s="160"/>
      <c r="G91" s="181">
        <f>G8+G35+G47+G50+G68</f>
        <v>0</v>
      </c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AE91">
        <f>SUMIF(L7:L89,AE90,G7:G89)</f>
        <v>0</v>
      </c>
      <c r="AF91">
        <f>SUMIF(L7:L89,AF90,G7:G89)</f>
        <v>0</v>
      </c>
      <c r="AG91" t="s">
        <v>131</v>
      </c>
    </row>
    <row r="92" spans="1:60" x14ac:dyDescent="0.25">
      <c r="A92" s="3"/>
      <c r="B92" s="4"/>
      <c r="C92" s="184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5">
      <c r="A93" s="3"/>
      <c r="B93" s="4"/>
      <c r="C93" s="184"/>
      <c r="D93" s="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60" x14ac:dyDescent="0.25">
      <c r="A94" s="264" t="s">
        <v>132</v>
      </c>
      <c r="B94" s="264"/>
      <c r="C94" s="265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60" x14ac:dyDescent="0.25">
      <c r="A95" s="245"/>
      <c r="B95" s="246"/>
      <c r="C95" s="247"/>
      <c r="D95" s="246"/>
      <c r="E95" s="246"/>
      <c r="F95" s="246"/>
      <c r="G95" s="248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AG95" t="s">
        <v>133</v>
      </c>
    </row>
    <row r="96" spans="1:60" x14ac:dyDescent="0.25">
      <c r="A96" s="249"/>
      <c r="B96" s="250"/>
      <c r="C96" s="251"/>
      <c r="D96" s="250"/>
      <c r="E96" s="250"/>
      <c r="F96" s="250"/>
      <c r="G96" s="252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33" x14ac:dyDescent="0.25">
      <c r="A97" s="249"/>
      <c r="B97" s="250"/>
      <c r="C97" s="251"/>
      <c r="D97" s="250"/>
      <c r="E97" s="250"/>
      <c r="F97" s="250"/>
      <c r="G97" s="252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33" x14ac:dyDescent="0.25">
      <c r="A98" s="249"/>
      <c r="B98" s="250"/>
      <c r="C98" s="251"/>
      <c r="D98" s="250"/>
      <c r="E98" s="250"/>
      <c r="F98" s="250"/>
      <c r="G98" s="252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33" x14ac:dyDescent="0.25">
      <c r="A99" s="253"/>
      <c r="B99" s="254"/>
      <c r="C99" s="255"/>
      <c r="D99" s="254"/>
      <c r="E99" s="254"/>
      <c r="F99" s="254"/>
      <c r="G99" s="256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33" x14ac:dyDescent="0.25">
      <c r="A100" s="3"/>
      <c r="B100" s="4"/>
      <c r="C100" s="184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33" x14ac:dyDescent="0.25">
      <c r="C101" s="186"/>
      <c r="D101" s="10"/>
      <c r="AG101" t="s">
        <v>134</v>
      </c>
    </row>
    <row r="102" spans="1:33" x14ac:dyDescent="0.25">
      <c r="D102" s="10"/>
    </row>
    <row r="103" spans="1:33" x14ac:dyDescent="0.25">
      <c r="D103" s="10"/>
    </row>
    <row r="104" spans="1:33" x14ac:dyDescent="0.25">
      <c r="D104" s="10"/>
    </row>
    <row r="105" spans="1:33" x14ac:dyDescent="0.25">
      <c r="D105" s="10"/>
    </row>
    <row r="106" spans="1:33" x14ac:dyDescent="0.25">
      <c r="D106" s="10"/>
    </row>
    <row r="107" spans="1:33" x14ac:dyDescent="0.25">
      <c r="D107" s="10"/>
    </row>
    <row r="108" spans="1:33" x14ac:dyDescent="0.25">
      <c r="D108" s="10"/>
    </row>
    <row r="109" spans="1:33" x14ac:dyDescent="0.25">
      <c r="D109" s="10"/>
    </row>
    <row r="110" spans="1:33" x14ac:dyDescent="0.25">
      <c r="D110" s="10"/>
    </row>
    <row r="111" spans="1:33" x14ac:dyDescent="0.25">
      <c r="D111" s="10"/>
    </row>
    <row r="112" spans="1:33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</sheetData>
  <sheetProtection algorithmName="SHA-512" hashValue="emNpiZOxqfwPqWFhQOyzonmUqk6EitvHlPcK6R9rjfy1m2KO69EdvKZLyWk1atmCluXoj+3mnQ87M/P1qOWx2w==" saltValue="t9158gyZiAeJfvcAB9IeYw==" spinCount="100000" sheet="1" objects="1" scenarios="1"/>
  <mergeCells count="6">
    <mergeCell ref="A95:G99"/>
    <mergeCell ref="A1:G1"/>
    <mergeCell ref="C2:G2"/>
    <mergeCell ref="C3:G3"/>
    <mergeCell ref="C4:G4"/>
    <mergeCell ref="A94:C9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Kolbaba</dc:creator>
  <cp:lastModifiedBy>Eva Vybíralová</cp:lastModifiedBy>
  <cp:lastPrinted>2019-03-19T12:27:02Z</cp:lastPrinted>
  <dcterms:created xsi:type="dcterms:W3CDTF">2009-04-08T07:15:50Z</dcterms:created>
  <dcterms:modified xsi:type="dcterms:W3CDTF">2022-03-08T15:29:13Z</dcterms:modified>
</cp:coreProperties>
</file>